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bestagne\Downloads\"/>
    </mc:Choice>
  </mc:AlternateContent>
  <xr:revisionPtr revIDLastSave="0" documentId="13_ncr:1_{C73B163A-A6DF-4C2B-BEA8-88737F6EBF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ning agent ecole" sheetId="1" r:id="rId1"/>
  </sheets>
  <definedNames>
    <definedName name="Ferié">'Planning agent ecole'!$E$40:$E$61</definedName>
    <definedName name="Print_Area" localSheetId="0">'Planning agent ecole'!$C$1:$Z$62</definedName>
    <definedName name="Vac">'Planning agent ecole'!$H$40:$I$61</definedName>
    <definedName name="vac_deb">'Planning agent ecole'!$H$40:$H$61</definedName>
    <definedName name="vac_fin">'Planning agent ecole'!$I$40:$I$61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C4" i="1" l="1"/>
  <c r="Z38" i="1" l="1"/>
  <c r="X38" i="1"/>
  <c r="V38" i="1"/>
  <c r="T38" i="1"/>
  <c r="R38" i="1"/>
  <c r="P38" i="1"/>
  <c r="N38" i="1"/>
  <c r="L38" i="1"/>
  <c r="J38" i="1"/>
  <c r="H38" i="1"/>
  <c r="F38" i="1"/>
  <c r="D38" i="1"/>
  <c r="S52" i="1" l="1"/>
  <c r="J39" i="1"/>
  <c r="C51" i="1" l="1"/>
  <c r="C40" i="1"/>
  <c r="E41" i="1" s="1"/>
  <c r="E45" i="1" s="1"/>
  <c r="E52" i="1" l="1"/>
  <c r="E53" i="1"/>
  <c r="E54" i="1"/>
  <c r="E57" i="1"/>
  <c r="E58" i="1"/>
  <c r="E59" i="1"/>
  <c r="E60" i="1"/>
  <c r="E61" i="1"/>
  <c r="E51" i="1"/>
  <c r="E44" i="1"/>
  <c r="E47" i="1"/>
  <c r="E46" i="1"/>
  <c r="E48" i="1"/>
  <c r="E49" i="1"/>
  <c r="E43" i="1"/>
  <c r="E40" i="1"/>
  <c r="E50" i="1"/>
  <c r="E42" i="1"/>
  <c r="E55" i="1" l="1"/>
  <c r="E56" i="1"/>
  <c r="D37" i="1"/>
  <c r="E1" i="1" l="1"/>
  <c r="C6" i="1" l="1"/>
  <c r="C7" i="1" s="1"/>
  <c r="E4" i="1"/>
  <c r="F37" i="1"/>
  <c r="H37" i="1"/>
  <c r="L37" i="1"/>
  <c r="N37" i="1"/>
  <c r="P37" i="1"/>
  <c r="R37" i="1"/>
  <c r="T37" i="1"/>
  <c r="V37" i="1"/>
  <c r="X37" i="1"/>
  <c r="Z37" i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G4" i="1"/>
  <c r="G6" i="1" s="1"/>
  <c r="G7" i="1" s="1"/>
  <c r="S43" i="1"/>
  <c r="S44" i="1" s="1"/>
  <c r="S45" i="1" l="1"/>
  <c r="J48" i="1" s="1"/>
  <c r="S53" i="1"/>
  <c r="I4" i="1"/>
  <c r="I6" i="1" s="1"/>
  <c r="I7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S50" i="1" l="1"/>
  <c r="S54" i="1" s="1"/>
  <c r="K4" i="1"/>
  <c r="K6" i="1" s="1"/>
  <c r="K7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M4" i="1" l="1"/>
  <c r="M6" i="1" s="1"/>
  <c r="M7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O4" i="1" l="1"/>
  <c r="O6" i="1" s="1"/>
  <c r="O7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Q4" i="1" l="1"/>
  <c r="Q6" i="1" s="1"/>
  <c r="Q7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S4" i="1" l="1"/>
  <c r="S6" i="1" s="1"/>
  <c r="S7" i="1" s="1"/>
  <c r="Q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U4" i="1" l="1"/>
  <c r="U6" i="1" s="1"/>
  <c r="U7" i="1" s="1"/>
  <c r="S8" i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l="1"/>
  <c r="S27" i="1" s="1"/>
  <c r="S28" i="1" s="1"/>
  <c r="S29" i="1" s="1"/>
  <c r="S30" i="1" s="1"/>
  <c r="S31" i="1" s="1"/>
  <c r="S32" i="1" s="1"/>
  <c r="S33" i="1" s="1"/>
  <c r="W4" i="1"/>
  <c r="W6" i="1" s="1"/>
  <c r="W7" i="1" s="1"/>
  <c r="U8" i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S34" i="1" l="1"/>
  <c r="S35" i="1" s="1"/>
  <c r="S36" i="1" s="1"/>
  <c r="Y4" i="1"/>
  <c r="W8" i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l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Y6" i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</calcChain>
</file>

<file path=xl/sharedStrings.xml><?xml version="1.0" encoding="utf-8"?>
<sst xmlns="http://schemas.openxmlformats.org/spreadsheetml/2006/main" count="76" uniqueCount="41">
  <si>
    <t>Toussaint</t>
  </si>
  <si>
    <t>Noël</t>
  </si>
  <si>
    <t>TOTAL</t>
  </si>
  <si>
    <t>Nb d'heures rémunérées dans l'année</t>
  </si>
  <si>
    <t>Nb d'heures rémunérées en TC</t>
  </si>
  <si>
    <t>Nb d'heures travaillées</t>
  </si>
  <si>
    <t>Proposition de durée hebdomadaire de travail annualisée du CdG04</t>
  </si>
  <si>
    <t>Agent :</t>
  </si>
  <si>
    <t>Année scolaire</t>
  </si>
  <si>
    <t>Ascension</t>
  </si>
  <si>
    <t>été</t>
  </si>
  <si>
    <t>hiver</t>
  </si>
  <si>
    <t>printemps</t>
  </si>
  <si>
    <t>Jours Fériés</t>
  </si>
  <si>
    <t>Premier de l'an</t>
  </si>
  <si>
    <t>Lundi de Pâques</t>
  </si>
  <si>
    <t>Fête du travail</t>
  </si>
  <si>
    <t>Victoire de 1945</t>
  </si>
  <si>
    <t>Pentecôte</t>
  </si>
  <si>
    <t>Fête nationale</t>
  </si>
  <si>
    <t>Assomption</t>
  </si>
  <si>
    <t>Armistice</t>
  </si>
  <si>
    <t>Jour de l'an</t>
  </si>
  <si>
    <t>Lun. Pâques</t>
  </si>
  <si>
    <t>Vic. de 1945</t>
  </si>
  <si>
    <t>Les jours féries sont calculés automatiquement (via le champ N3 - des années scolaires)</t>
  </si>
  <si>
    <t>1820 h</t>
  </si>
  <si>
    <t>1607 h</t>
  </si>
  <si>
    <t>Les vacances scolaires sont saisies manuellement !</t>
  </si>
  <si>
    <t>Vacances Scolaires</t>
  </si>
  <si>
    <t>Nb d'heures de travail effectif en TC</t>
  </si>
  <si>
    <t>Nb d'heures hebdomadaires annualisées</t>
  </si>
  <si>
    <r>
      <t>Temps de travail en heures '</t>
    </r>
    <r>
      <rPr>
        <b/>
        <sz val="16"/>
        <color rgb="FFFF0000"/>
        <rFont val="Calibri"/>
        <family val="2"/>
      </rPr>
      <t>hh:mm</t>
    </r>
    <r>
      <rPr>
        <b/>
        <sz val="14"/>
        <color theme="5" tint="-0.499984740745262"/>
        <rFont val="Calibri"/>
        <family val="2"/>
      </rPr>
      <t>'</t>
    </r>
  </si>
  <si>
    <t>M. Jean MARTIN (saisir ici le nom de l'agent)</t>
  </si>
  <si>
    <t>Nombe de jours travaillés dans l'année</t>
  </si>
  <si>
    <t>Heures travaillées en moyenne par jour</t>
  </si>
  <si>
    <t>Nombre de jours de congés annuels à poser :</t>
  </si>
  <si>
    <t>Congés annuels en heures</t>
  </si>
  <si>
    <t>Pont Ascension</t>
  </si>
  <si>
    <t>Tousaint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</si>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</sst>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h&quot;"/>
    <numFmt numFmtId="165" formatCode="ddd\ \-dd"/>
    <numFmt numFmtId="166" formatCode="h:mm;@"/>
    <numFmt numFmtId="167" formatCode="[hh]:mm"/>
    <numFmt numFmtId="168" formatCode="mmm\-yyyy"/>
    <numFmt numFmtId="169" formatCode="ddd\ \-\ dd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Tahoma"/>
      <family val="2"/>
    </font>
    <font>
      <b/>
      <sz val="28"/>
      <name val="Tahoma"/>
      <family val="2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3"/>
      <name val="Tahoma"/>
      <family val="2"/>
    </font>
    <font>
      <i/>
      <sz val="36"/>
      <color theme="3"/>
      <name val="Calibri"/>
      <family val="2"/>
    </font>
    <font>
      <sz val="26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5" tint="-0.499984740745262"/>
      <name val="Calibri"/>
      <family val="2"/>
    </font>
    <font>
      <b/>
      <sz val="28"/>
      <color theme="3"/>
      <name val="Calibri"/>
      <family val="2"/>
      <scheme val="minor"/>
    </font>
    <font>
      <b/>
      <sz val="16"/>
      <color rgb="FFFF0000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theme="6" tint="-0.499984740745262"/>
      </right>
      <top style="medium">
        <color indexed="64"/>
      </top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medium">
        <color indexed="64"/>
      </top>
      <bottom/>
      <diagonal/>
    </border>
    <border>
      <left style="double">
        <color theme="6" tint="-0.49998474074526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vertical="top"/>
    </xf>
    <xf numFmtId="0" fontId="8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5" xfId="0" applyFont="1" applyBorder="1"/>
    <xf numFmtId="0" fontId="6" fillId="0" borderId="8" xfId="0" applyFont="1" applyBorder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 applyAlignment="1">
      <alignment vertical="center"/>
    </xf>
    <xf numFmtId="167" fontId="8" fillId="0" borderId="0" xfId="0" applyNumberFormat="1" applyFont="1"/>
    <xf numFmtId="0" fontId="13" fillId="0" borderId="0" xfId="0" applyFont="1"/>
    <xf numFmtId="169" fontId="1" fillId="0" borderId="11" xfId="0" applyNumberFormat="1" applyFont="1" applyBorder="1" applyAlignment="1">
      <alignment horizontal="left"/>
    </xf>
    <xf numFmtId="167" fontId="11" fillId="0" borderId="7" xfId="0" applyNumberFormat="1" applyFont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167" fontId="0" fillId="0" borderId="10" xfId="0" applyNumberFormat="1" applyBorder="1" applyProtection="1">
      <protection locked="0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7" fontId="11" fillId="0" borderId="2" xfId="0" applyNumberFormat="1" applyFont="1" applyBorder="1"/>
    <xf numFmtId="0" fontId="6" fillId="0" borderId="3" xfId="0" applyFont="1" applyBorder="1" applyAlignment="1">
      <alignment horizontal="right"/>
    </xf>
    <xf numFmtId="1" fontId="6" fillId="0" borderId="3" xfId="0" applyNumberFormat="1" applyFont="1" applyBorder="1"/>
    <xf numFmtId="0" fontId="7" fillId="0" borderId="0" xfId="0" applyFont="1" applyAlignment="1">
      <alignment vertical="center"/>
    </xf>
    <xf numFmtId="0" fontId="23" fillId="0" borderId="0" xfId="0" applyFont="1"/>
    <xf numFmtId="0" fontId="0" fillId="0" borderId="15" xfId="0" applyBorder="1"/>
    <xf numFmtId="167" fontId="0" fillId="0" borderId="17" xfId="0" applyNumberFormat="1" applyBorder="1"/>
    <xf numFmtId="1" fontId="14" fillId="0" borderId="19" xfId="0" applyNumberFormat="1" applyFont="1" applyBorder="1"/>
    <xf numFmtId="0" fontId="14" fillId="0" borderId="0" xfId="0" applyFont="1" applyAlignment="1">
      <alignment horizontal="center"/>
    </xf>
    <xf numFmtId="1" fontId="14" fillId="0" borderId="0" xfId="0" applyNumberFormat="1" applyFont="1"/>
    <xf numFmtId="0" fontId="0" fillId="0" borderId="3" xfId="0" applyBorder="1"/>
    <xf numFmtId="14" fontId="0" fillId="0" borderId="3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6" xfId="0" applyBorder="1"/>
    <xf numFmtId="0" fontId="0" fillId="0" borderId="7" xfId="0" applyBorder="1"/>
    <xf numFmtId="167" fontId="13" fillId="0" borderId="10" xfId="0" applyNumberFormat="1" applyFont="1" applyBorder="1" applyProtection="1">
      <protection locked="0"/>
    </xf>
    <xf numFmtId="0" fontId="0" fillId="0" borderId="5" xfId="0" applyBorder="1"/>
    <xf numFmtId="167" fontId="0" fillId="7" borderId="10" xfId="0" applyNumberFormat="1" applyFill="1" applyBorder="1" applyProtection="1">
      <protection locked="0"/>
    </xf>
    <xf numFmtId="169" fontId="1" fillId="5" borderId="11" xfId="0" applyNumberFormat="1" applyFont="1" applyFill="1" applyBorder="1" applyAlignment="1">
      <alignment horizontal="left"/>
    </xf>
    <xf numFmtId="167" fontId="0" fillId="5" borderId="10" xfId="0" applyNumberFormat="1" applyFill="1" applyBorder="1" applyProtection="1">
      <protection locked="0"/>
    </xf>
    <xf numFmtId="14" fontId="19" fillId="0" borderId="24" xfId="0" applyNumberFormat="1" applyFont="1" applyBorder="1" applyAlignment="1">
      <alignment horizontal="center" vertical="center" textRotation="90"/>
    </xf>
    <xf numFmtId="14" fontId="19" fillId="0" borderId="25" xfId="0" applyNumberFormat="1" applyFont="1" applyBorder="1" applyAlignment="1">
      <alignment horizontal="center" vertical="center" textRotation="90"/>
    </xf>
    <xf numFmtId="14" fontId="19" fillId="0" borderId="26" xfId="0" applyNumberFormat="1" applyFont="1" applyBorder="1" applyAlignment="1">
      <alignment horizontal="center" vertical="center" textRotation="90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8" fillId="0" borderId="24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17" fillId="5" borderId="1" xfId="1" applyNumberFormat="1" applyFont="1" applyFill="1" applyBorder="1" applyAlignment="1" applyProtection="1">
      <alignment horizontal="center" vertical="center" wrapText="1"/>
    </xf>
    <xf numFmtId="0" fontId="17" fillId="5" borderId="8" xfId="1" applyNumberFormat="1" applyFont="1" applyFill="1" applyBorder="1" applyAlignment="1" applyProtection="1">
      <alignment horizontal="center" vertical="center" wrapText="1"/>
    </xf>
    <xf numFmtId="0" fontId="17" fillId="5" borderId="2" xfId="1" applyNumberFormat="1" applyFont="1" applyFill="1" applyBorder="1" applyAlignment="1" applyProtection="1">
      <alignment horizontal="center" vertical="center" wrapText="1"/>
    </xf>
    <xf numFmtId="0" fontId="9" fillId="4" borderId="20" xfId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textRotation="90"/>
    </xf>
    <xf numFmtId="0" fontId="19" fillId="0" borderId="25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 textRotation="90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right" vertical="center"/>
    </xf>
    <xf numFmtId="168" fontId="2" fillId="6" borderId="12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7" fontId="8" fillId="0" borderId="8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8" fontId="2" fillId="6" borderId="13" xfId="0" applyNumberFormat="1" applyFont="1" applyFill="1" applyBorder="1" applyAlignment="1">
      <alignment horizontal="center" vertical="center"/>
    </xf>
    <xf numFmtId="168" fontId="2" fillId="6" borderId="9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78"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9900"/>
      <color rgb="FFCC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533399</xdr:colOff>
      <xdr:row>0</xdr:row>
      <xdr:rowOff>330200</xdr:rowOff>
    </xdr:from>
    <xdr:to>
      <xdr:col>27</xdr:col>
      <xdr:colOff>1864178</xdr:colOff>
      <xdr:row>2</xdr:row>
      <xdr:rowOff>228600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114078" y="330200"/>
          <a:ext cx="2936421" cy="1177471"/>
        </a:xfrm>
        <a:prstGeom prst="wedgeRoundRectCallout">
          <a:avLst>
            <a:gd name="adj1" fmla="val -45435"/>
            <a:gd name="adj2" fmla="val 13137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Ecrire en heures et minutes. </a:t>
          </a:r>
          <a:br>
            <a:rPr lang="fr-FR" sz="1600"/>
          </a:br>
          <a:r>
            <a:rPr lang="fr-FR" sz="1600"/>
            <a:t>exemple : 07:30</a:t>
          </a:r>
          <a:r>
            <a:rPr lang="fr-FR" sz="1600" baseline="0"/>
            <a:t> pour 7h et 30 mn de travail par jour.</a:t>
          </a:r>
          <a:endParaRPr lang="fr-FR" sz="1100"/>
        </a:p>
      </xdr:txBody>
    </xdr:sp>
    <xdr:clientData fPrintsWithSheet="0"/>
  </xdr:twoCellAnchor>
  <xdr:twoCellAnchor>
    <xdr:from>
      <xdr:col>19</xdr:col>
      <xdr:colOff>762000</xdr:colOff>
      <xdr:row>48</xdr:row>
      <xdr:rowOff>177800</xdr:rowOff>
    </xdr:from>
    <xdr:to>
      <xdr:col>25</xdr:col>
      <xdr:colOff>136071</xdr:colOff>
      <xdr:row>51</xdr:row>
      <xdr:rowOff>163738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80821" y="12900479"/>
          <a:ext cx="4435929" cy="924830"/>
        </a:xfrm>
        <a:prstGeom prst="wedgeRoundRectCallout">
          <a:avLst>
            <a:gd name="adj1" fmla="val -73422"/>
            <a:gd name="adj2" fmla="val 115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Répartir les jours de congés annuels sur les  jours non travaillés en inscriant</a:t>
          </a:r>
          <a:r>
            <a:rPr lang="fr-FR" sz="1600" baseline="0"/>
            <a:t> "v" pour vacances.</a:t>
          </a:r>
          <a:endParaRPr lang="fr-FR" sz="1100"/>
        </a:p>
      </xdr:txBody>
    </xdr:sp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4</xdr:col>
      <xdr:colOff>812031</xdr:colOff>
      <xdr:row>1</xdr:row>
      <xdr:rowOff>450273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0"/>
          <a:ext cx="2509212" cy="1108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tabSelected="1" topLeftCell="A28" zoomScale="70" zoomScaleNormal="70" workbookViewId="0">
      <selection activeCell="F23" sqref="F23"/>
    </sheetView>
  </sheetViews>
  <sheetFormatPr baseColWidth="10" defaultRowHeight="15"/>
  <cols>
    <col min="1" max="1" width="1" customWidth="1"/>
    <col min="2" max="2" width="1.28515625" customWidth="1"/>
    <col min="3" max="7" width="12.7109375" customWidth="1"/>
    <col min="8" max="8" width="13.42578125" customWidth="1"/>
    <col min="9" max="9" width="13.7109375" customWidth="1"/>
    <col min="10" max="18" width="12.7109375" customWidth="1"/>
    <col min="19" max="19" width="13.140625" customWidth="1"/>
    <col min="20" max="26" width="12.7109375" customWidth="1"/>
    <col min="28" max="28" width="39.42578125" customWidth="1"/>
  </cols>
  <sheetData>
    <row r="1" spans="1:41" ht="51.75" customHeight="1">
      <c r="B1" s="11"/>
      <c r="C1" s="11"/>
      <c r="D1" s="11"/>
      <c r="E1" s="71" t="str">
        <f>"ANNÉE SCOLAIRE " &amp; N3 &amp; " - PLANNING D'UN AGENT DES ÉCOLES - Zone B"</f>
        <v>ANNÉE SCOLAIRE 2024-2025 - PLANNING D'UN AGENT DES ÉCOLES - Zone B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8.75" customHeight="1" thickBot="1">
      <c r="A2" s="26"/>
      <c r="B2" s="26"/>
      <c r="C2" s="73" t="s">
        <v>7</v>
      </c>
      <c r="D2" s="73"/>
      <c r="E2" s="73"/>
      <c r="F2" s="73"/>
      <c r="G2" s="72" t="s">
        <v>33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41" ht="47.25" thickBot="1">
      <c r="C3" s="67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9" t="s">
        <v>40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</row>
    <row r="4" spans="1:41" ht="18.75">
      <c r="C4" s="91">
        <f>DATE(MID($N$3,1,4),9,1)</f>
        <v>45536</v>
      </c>
      <c r="D4" s="92"/>
      <c r="E4" s="74">
        <f>EDATE(C$4,1)</f>
        <v>45566</v>
      </c>
      <c r="F4" s="74"/>
      <c r="G4" s="74">
        <f t="shared" ref="G4" si="0">EDATE(E$4,1)</f>
        <v>45597</v>
      </c>
      <c r="H4" s="74"/>
      <c r="I4" s="74">
        <f t="shared" ref="I4" si="1">EDATE(G$4,1)</f>
        <v>45627</v>
      </c>
      <c r="J4" s="74"/>
      <c r="K4" s="74">
        <f t="shared" ref="K4" si="2">EDATE(I$4,1)</f>
        <v>45658</v>
      </c>
      <c r="L4" s="74"/>
      <c r="M4" s="74">
        <f t="shared" ref="M4" si="3">EDATE(K$4,1)</f>
        <v>45689</v>
      </c>
      <c r="N4" s="74"/>
      <c r="O4" s="74">
        <f t="shared" ref="O4" si="4">EDATE(M$4,1)</f>
        <v>45717</v>
      </c>
      <c r="P4" s="74"/>
      <c r="Q4" s="74">
        <f t="shared" ref="Q4" si="5">EDATE(O$4,1)</f>
        <v>45748</v>
      </c>
      <c r="R4" s="74"/>
      <c r="S4" s="74">
        <f t="shared" ref="S4" si="6">EDATE(Q$4,1)</f>
        <v>45778</v>
      </c>
      <c r="T4" s="74"/>
      <c r="U4" s="74">
        <f t="shared" ref="U4" si="7">EDATE(S$4,1)</f>
        <v>45809</v>
      </c>
      <c r="V4" s="74"/>
      <c r="W4" s="74">
        <f t="shared" ref="W4" si="8">EDATE(U$4,1)</f>
        <v>45839</v>
      </c>
      <c r="X4" s="74"/>
      <c r="Y4" s="74">
        <f t="shared" ref="Y4" si="9">EDATE(W$4,1)</f>
        <v>45870</v>
      </c>
      <c r="Z4" s="74"/>
    </row>
    <row r="5" spans="1:41" ht="39.75" customHeight="1">
      <c r="A5" s="90"/>
      <c r="B5" s="90"/>
      <c r="C5" s="65" t="s">
        <v>32</v>
      </c>
      <c r="D5" s="66"/>
      <c r="E5" s="65" t="s">
        <v>32</v>
      </c>
      <c r="F5" s="66"/>
      <c r="G5" s="65" t="s">
        <v>32</v>
      </c>
      <c r="H5" s="66"/>
      <c r="I5" s="65" t="s">
        <v>32</v>
      </c>
      <c r="J5" s="66"/>
      <c r="K5" s="65" t="s">
        <v>32</v>
      </c>
      <c r="L5" s="66"/>
      <c r="M5" s="65" t="s">
        <v>32</v>
      </c>
      <c r="N5" s="66"/>
      <c r="O5" s="65" t="s">
        <v>32</v>
      </c>
      <c r="P5" s="66"/>
      <c r="Q5" s="65" t="s">
        <v>32</v>
      </c>
      <c r="R5" s="66"/>
      <c r="S5" s="65" t="s">
        <v>32</v>
      </c>
      <c r="T5" s="66"/>
      <c r="U5" s="65" t="s">
        <v>32</v>
      </c>
      <c r="V5" s="66"/>
      <c r="W5" s="65" t="s">
        <v>32</v>
      </c>
      <c r="X5" s="66"/>
      <c r="Y5" s="65" t="s">
        <v>32</v>
      </c>
      <c r="Z5" s="66"/>
    </row>
    <row r="6" spans="1:41">
      <c r="C6" s="14">
        <f>DATE(YEAR(C$4),MONTH(C$4),1)+0</f>
        <v>45536</v>
      </c>
      <c r="D6" s="19"/>
      <c r="E6" s="14">
        <f>DATE(YEAR(E$4),MONTH(E$4),1)+0</f>
        <v>45566</v>
      </c>
      <c r="F6" s="19"/>
      <c r="G6" s="14">
        <f>DATE(YEAR(G$4),MONTH(G$4),1)+0</f>
        <v>45597</v>
      </c>
      <c r="H6" s="19"/>
      <c r="I6" s="14">
        <f>DATE(YEAR(I$4),MONTH(I$4),1)+0</f>
        <v>45627</v>
      </c>
      <c r="J6" s="19"/>
      <c r="K6" s="14">
        <f>DATE(YEAR(K$4),MONTH(K$4),1)+0</f>
        <v>45658</v>
      </c>
      <c r="L6" s="19"/>
      <c r="M6" s="14">
        <f>DATE(YEAR(M$4),MONTH(M$4),1)+0</f>
        <v>45689</v>
      </c>
      <c r="N6" s="19"/>
      <c r="O6" s="14">
        <f>DATE(YEAR(O$4),MONTH(O$4),1)+0</f>
        <v>45717</v>
      </c>
      <c r="P6" s="19"/>
      <c r="Q6" s="14">
        <f>DATE(YEAR(Q$4),MONTH(Q$4),1)+0</f>
        <v>45748</v>
      </c>
      <c r="R6" s="19"/>
      <c r="S6" s="14">
        <f>DATE(YEAR(S$4),MONTH(S$4),1)+0</f>
        <v>45778</v>
      </c>
      <c r="T6" s="19"/>
      <c r="U6" s="14">
        <f>DATE(YEAR(U$4),MONTH(U$4),1)+0</f>
        <v>45809</v>
      </c>
      <c r="V6" s="19"/>
      <c r="W6" s="14">
        <f>DATE(YEAR(W$4),MONTH(W$4),1)+0</f>
        <v>45839</v>
      </c>
      <c r="X6" s="19"/>
      <c r="Y6" s="14">
        <f>DATE(YEAR(Y$4),MONTH(Y$4),1)+0</f>
        <v>45870</v>
      </c>
      <c r="Z6" s="19"/>
      <c r="AB6" s="8"/>
      <c r="AC6" s="9"/>
    </row>
    <row r="7" spans="1:41">
      <c r="C7" s="14">
        <f>IF(ISNUMBER(MONTH(C6+1)), IF(MONTH(C6+1)=MONTH(C6),C6+1,""),"")</f>
        <v>45537</v>
      </c>
      <c r="D7" s="19"/>
      <c r="E7" s="14">
        <f>IF(ISNUMBER(MONTH(E6+1)), IF(MONTH(E6+1)=MONTH(E6),E6+1,""),"")</f>
        <v>45567</v>
      </c>
      <c r="F7" s="19"/>
      <c r="G7" s="14">
        <f>IF(ISNUMBER(MONTH(G6+1)), IF(MONTH(G6+1)=MONTH(G6),G6+1,""),"")</f>
        <v>45598</v>
      </c>
      <c r="H7" s="19"/>
      <c r="I7" s="14">
        <f>IF(ISNUMBER(MONTH(I6+1)), IF(MONTH(I6+1)=MONTH(I6),I6+1,""),"")</f>
        <v>45628</v>
      </c>
      <c r="J7" s="19"/>
      <c r="K7" s="14">
        <f>IF(ISNUMBER(MONTH(K6+1)), IF(MONTH(K6+1)=MONTH(K6),K6+1,""),"")</f>
        <v>45659</v>
      </c>
      <c r="L7" s="19"/>
      <c r="M7" s="14">
        <f>IF(ISNUMBER(MONTH(M6+1)), IF(MONTH(M6+1)=MONTH(M6),M6+1,""),"")</f>
        <v>45690</v>
      </c>
      <c r="N7" s="19"/>
      <c r="O7" s="14">
        <f t="shared" ref="O7:Y36" si="10">IF(ISNUMBER(MONTH(O6+1)), IF(MONTH(O6+1)=MONTH(O6),O6+1,""),"")</f>
        <v>45718</v>
      </c>
      <c r="P7" s="19"/>
      <c r="Q7" s="14">
        <f t="shared" si="10"/>
        <v>45749</v>
      </c>
      <c r="R7" s="19"/>
      <c r="S7" s="14">
        <f t="shared" si="10"/>
        <v>45779</v>
      </c>
      <c r="T7" s="19"/>
      <c r="U7" s="14">
        <f t="shared" si="10"/>
        <v>45810</v>
      </c>
      <c r="V7" s="19"/>
      <c r="W7" s="14">
        <f t="shared" si="10"/>
        <v>45840</v>
      </c>
      <c r="X7" s="19"/>
      <c r="Y7" s="14">
        <f t="shared" si="10"/>
        <v>45871</v>
      </c>
      <c r="Z7" s="19"/>
      <c r="AB7" s="8"/>
      <c r="AC7" s="9"/>
    </row>
    <row r="8" spans="1:41">
      <c r="C8" s="14">
        <f t="shared" ref="C8:C36" si="11">IF(ISNUMBER(MONTH(C7+1)), IF(MONTH(C7+1)=MONTH(C7),C7+1,""),"")</f>
        <v>45538</v>
      </c>
      <c r="D8" s="19"/>
      <c r="E8" s="14">
        <f t="shared" ref="E8:E36" si="12">IF(ISNUMBER(MONTH(E7+1)), IF(MONTH(E7+1)=MONTH(E7),E7+1,""),"")</f>
        <v>45568</v>
      </c>
      <c r="F8" s="19"/>
      <c r="G8" s="14">
        <f t="shared" ref="G8:G36" si="13">IF(ISNUMBER(MONTH(G7+1)), IF(MONTH(G7+1)=MONTH(G7),G7+1,""),"")</f>
        <v>45599</v>
      </c>
      <c r="H8" s="19"/>
      <c r="I8" s="14">
        <f t="shared" ref="I8:I36" si="14">IF(ISNUMBER(MONTH(I7+1)), IF(MONTH(I7+1)=MONTH(I7),I7+1,""),"")</f>
        <v>45629</v>
      </c>
      <c r="J8" s="19"/>
      <c r="K8" s="14">
        <f t="shared" ref="K8:K36" si="15">IF(ISNUMBER(MONTH(K7+1)), IF(MONTH(K7+1)=MONTH(K7),K7+1,""),"")</f>
        <v>45660</v>
      </c>
      <c r="L8" s="19"/>
      <c r="M8" s="14">
        <f t="shared" ref="M8:M36" si="16">IF(ISNUMBER(MONTH(M7+1)), IF(MONTH(M7+1)=MONTH(M7),M7+1,""),"")</f>
        <v>45691</v>
      </c>
      <c r="N8" s="19"/>
      <c r="O8" s="14">
        <f t="shared" si="10"/>
        <v>45719</v>
      </c>
      <c r="P8" s="19"/>
      <c r="Q8" s="14">
        <f t="shared" si="10"/>
        <v>45750</v>
      </c>
      <c r="R8" s="19"/>
      <c r="S8" s="14">
        <f t="shared" si="10"/>
        <v>45780</v>
      </c>
      <c r="T8" s="19"/>
      <c r="U8" s="14">
        <f t="shared" si="10"/>
        <v>45811</v>
      </c>
      <c r="V8" s="41"/>
      <c r="W8" s="14">
        <f t="shared" si="10"/>
        <v>45841</v>
      </c>
      <c r="X8" s="19"/>
      <c r="Y8" s="14">
        <f t="shared" si="10"/>
        <v>45872</v>
      </c>
      <c r="Z8" s="19"/>
      <c r="AB8" s="8"/>
      <c r="AC8" s="9"/>
    </row>
    <row r="9" spans="1:41">
      <c r="C9" s="14">
        <f t="shared" si="11"/>
        <v>45539</v>
      </c>
      <c r="D9" s="19"/>
      <c r="E9" s="14">
        <f t="shared" si="12"/>
        <v>45569</v>
      </c>
      <c r="F9" s="19"/>
      <c r="G9" s="14">
        <f t="shared" si="13"/>
        <v>45600</v>
      </c>
      <c r="H9" s="19"/>
      <c r="I9" s="14">
        <f t="shared" si="14"/>
        <v>45630</v>
      </c>
      <c r="J9" s="19"/>
      <c r="K9" s="14">
        <f t="shared" si="15"/>
        <v>45661</v>
      </c>
      <c r="L9" s="19"/>
      <c r="M9" s="14">
        <f t="shared" si="16"/>
        <v>45692</v>
      </c>
      <c r="N9" s="19"/>
      <c r="O9" s="14">
        <f t="shared" si="10"/>
        <v>45720</v>
      </c>
      <c r="P9" s="19"/>
      <c r="Q9" s="14">
        <f t="shared" si="10"/>
        <v>45751</v>
      </c>
      <c r="R9" s="19"/>
      <c r="S9" s="14">
        <f t="shared" si="10"/>
        <v>45781</v>
      </c>
      <c r="T9" s="19"/>
      <c r="U9" s="14">
        <f t="shared" si="10"/>
        <v>45812</v>
      </c>
      <c r="V9" s="19"/>
      <c r="W9" s="14">
        <f t="shared" si="10"/>
        <v>45842</v>
      </c>
      <c r="X9" s="19"/>
      <c r="Y9" s="14">
        <f t="shared" si="10"/>
        <v>45873</v>
      </c>
      <c r="Z9" s="19"/>
      <c r="AB9" s="8"/>
      <c r="AC9" s="9"/>
    </row>
    <row r="10" spans="1:41">
      <c r="C10" s="14">
        <f t="shared" si="11"/>
        <v>45540</v>
      </c>
      <c r="D10" s="19"/>
      <c r="E10" s="14">
        <f t="shared" si="12"/>
        <v>45570</v>
      </c>
      <c r="F10" s="19"/>
      <c r="G10" s="14">
        <f t="shared" si="13"/>
        <v>45601</v>
      </c>
      <c r="H10" s="19"/>
      <c r="I10" s="14">
        <f t="shared" si="14"/>
        <v>45631</v>
      </c>
      <c r="J10" s="19"/>
      <c r="K10" s="14">
        <f t="shared" si="15"/>
        <v>45662</v>
      </c>
      <c r="L10" s="19"/>
      <c r="M10" s="14">
        <f t="shared" si="16"/>
        <v>45693</v>
      </c>
      <c r="N10" s="19"/>
      <c r="O10" s="14">
        <f t="shared" si="10"/>
        <v>45721</v>
      </c>
      <c r="P10" s="19"/>
      <c r="Q10" s="14">
        <f t="shared" si="10"/>
        <v>45752</v>
      </c>
      <c r="R10" s="19"/>
      <c r="S10" s="14">
        <f t="shared" si="10"/>
        <v>45782</v>
      </c>
      <c r="T10" s="19"/>
      <c r="U10" s="14">
        <f t="shared" si="10"/>
        <v>45813</v>
      </c>
      <c r="V10" s="19"/>
      <c r="W10" s="14">
        <f t="shared" si="10"/>
        <v>45843</v>
      </c>
      <c r="X10" s="19"/>
      <c r="Y10" s="14">
        <f t="shared" si="10"/>
        <v>45874</v>
      </c>
      <c r="Z10" s="19"/>
      <c r="AB10" s="8"/>
    </row>
    <row r="11" spans="1:41">
      <c r="C11" s="14">
        <f t="shared" si="11"/>
        <v>45541</v>
      </c>
      <c r="D11" s="19"/>
      <c r="E11" s="14">
        <f t="shared" si="12"/>
        <v>45571</v>
      </c>
      <c r="F11" s="19"/>
      <c r="G11" s="14">
        <f t="shared" si="13"/>
        <v>45602</v>
      </c>
      <c r="H11" s="19"/>
      <c r="I11" s="14">
        <f t="shared" si="14"/>
        <v>45632</v>
      </c>
      <c r="J11" s="19"/>
      <c r="K11" s="14">
        <f t="shared" si="15"/>
        <v>45663</v>
      </c>
      <c r="L11" s="19"/>
      <c r="M11" s="14">
        <f t="shared" si="16"/>
        <v>45694</v>
      </c>
      <c r="N11" s="19"/>
      <c r="O11" s="14">
        <f t="shared" si="10"/>
        <v>45722</v>
      </c>
      <c r="P11" s="19"/>
      <c r="Q11" s="14">
        <f t="shared" si="10"/>
        <v>45753</v>
      </c>
      <c r="R11" s="19"/>
      <c r="S11" s="14">
        <f t="shared" si="10"/>
        <v>45783</v>
      </c>
      <c r="T11" s="19"/>
      <c r="U11" s="14">
        <f t="shared" si="10"/>
        <v>45814</v>
      </c>
      <c r="V11" s="19"/>
      <c r="W11" s="14">
        <f t="shared" si="10"/>
        <v>45844</v>
      </c>
      <c r="X11" s="19"/>
      <c r="Y11" s="14">
        <f t="shared" si="10"/>
        <v>45875</v>
      </c>
      <c r="Z11" s="19"/>
      <c r="AB11" s="8"/>
    </row>
    <row r="12" spans="1:41">
      <c r="C12" s="14">
        <f t="shared" si="11"/>
        <v>45542</v>
      </c>
      <c r="D12" s="19"/>
      <c r="E12" s="14">
        <f t="shared" si="12"/>
        <v>45572</v>
      </c>
      <c r="F12" s="19"/>
      <c r="G12" s="14">
        <f t="shared" si="13"/>
        <v>45603</v>
      </c>
      <c r="H12" s="19"/>
      <c r="I12" s="14">
        <f t="shared" si="14"/>
        <v>45633</v>
      </c>
      <c r="J12" s="19"/>
      <c r="K12" s="14">
        <f t="shared" si="15"/>
        <v>45664</v>
      </c>
      <c r="L12" s="19"/>
      <c r="M12" s="14">
        <f t="shared" si="16"/>
        <v>45695</v>
      </c>
      <c r="N12" s="19"/>
      <c r="O12" s="14">
        <f t="shared" si="10"/>
        <v>45723</v>
      </c>
      <c r="P12" s="19"/>
      <c r="Q12" s="14">
        <f t="shared" si="10"/>
        <v>45754</v>
      </c>
      <c r="R12" s="19"/>
      <c r="S12" s="14">
        <f t="shared" si="10"/>
        <v>45784</v>
      </c>
      <c r="T12" s="19"/>
      <c r="U12" s="14">
        <f t="shared" si="10"/>
        <v>45815</v>
      </c>
      <c r="V12" s="19"/>
      <c r="W12" s="14">
        <f t="shared" si="10"/>
        <v>45845</v>
      </c>
      <c r="X12" s="19"/>
      <c r="Y12" s="14">
        <f t="shared" si="10"/>
        <v>45876</v>
      </c>
      <c r="Z12" s="19"/>
      <c r="AB12" s="8"/>
    </row>
    <row r="13" spans="1:41">
      <c r="C13" s="14">
        <f t="shared" si="11"/>
        <v>45543</v>
      </c>
      <c r="D13" s="43"/>
      <c r="E13" s="14">
        <f t="shared" si="12"/>
        <v>45573</v>
      </c>
      <c r="F13" s="19"/>
      <c r="G13" s="14">
        <f t="shared" si="13"/>
        <v>45604</v>
      </c>
      <c r="H13" s="19"/>
      <c r="I13" s="14">
        <f t="shared" si="14"/>
        <v>45634</v>
      </c>
      <c r="J13" s="19"/>
      <c r="K13" s="14">
        <f t="shared" si="15"/>
        <v>45665</v>
      </c>
      <c r="L13" s="19"/>
      <c r="M13" s="14">
        <f t="shared" si="16"/>
        <v>45696</v>
      </c>
      <c r="N13" s="19"/>
      <c r="O13" s="14">
        <f t="shared" si="10"/>
        <v>45724</v>
      </c>
      <c r="P13" s="19"/>
      <c r="Q13" s="14">
        <f t="shared" si="10"/>
        <v>45755</v>
      </c>
      <c r="R13" s="19"/>
      <c r="S13" s="14">
        <f t="shared" si="10"/>
        <v>45785</v>
      </c>
      <c r="T13" s="19"/>
      <c r="U13" s="14">
        <f t="shared" si="10"/>
        <v>45816</v>
      </c>
      <c r="V13" s="19"/>
      <c r="W13" s="14">
        <f t="shared" si="10"/>
        <v>45846</v>
      </c>
      <c r="X13" s="19"/>
      <c r="Y13" s="14">
        <f t="shared" si="10"/>
        <v>45877</v>
      </c>
      <c r="Z13" s="19"/>
      <c r="AB13" s="8"/>
    </row>
    <row r="14" spans="1:41">
      <c r="C14" s="14">
        <f t="shared" si="11"/>
        <v>45544</v>
      </c>
      <c r="D14" s="19"/>
      <c r="E14" s="14">
        <f t="shared" si="12"/>
        <v>45574</v>
      </c>
      <c r="F14" s="19"/>
      <c r="G14" s="14">
        <f t="shared" si="13"/>
        <v>45605</v>
      </c>
      <c r="H14" s="19"/>
      <c r="I14" s="14">
        <f t="shared" si="14"/>
        <v>45635</v>
      </c>
      <c r="J14" s="19"/>
      <c r="K14" s="14">
        <f t="shared" si="15"/>
        <v>45666</v>
      </c>
      <c r="L14" s="19"/>
      <c r="M14" s="14">
        <f t="shared" si="16"/>
        <v>45697</v>
      </c>
      <c r="N14" s="19"/>
      <c r="O14" s="14">
        <f t="shared" si="10"/>
        <v>45725</v>
      </c>
      <c r="P14" s="19"/>
      <c r="Q14" s="14">
        <f t="shared" si="10"/>
        <v>45756</v>
      </c>
      <c r="R14" s="19"/>
      <c r="S14" s="14">
        <f t="shared" si="10"/>
        <v>45786</v>
      </c>
      <c r="T14" s="19"/>
      <c r="U14" s="14">
        <f t="shared" si="10"/>
        <v>45817</v>
      </c>
      <c r="V14" s="19"/>
      <c r="W14" s="14">
        <f t="shared" si="10"/>
        <v>45847</v>
      </c>
      <c r="X14" s="19"/>
      <c r="Y14" s="14">
        <f t="shared" si="10"/>
        <v>45878</v>
      </c>
      <c r="Z14" s="19"/>
      <c r="AB14" s="8"/>
    </row>
    <row r="15" spans="1:41">
      <c r="C15" s="14">
        <f t="shared" si="11"/>
        <v>45545</v>
      </c>
      <c r="D15" s="19"/>
      <c r="E15" s="14">
        <f t="shared" si="12"/>
        <v>45575</v>
      </c>
      <c r="F15" s="19"/>
      <c r="G15" s="14">
        <f t="shared" si="13"/>
        <v>45606</v>
      </c>
      <c r="H15" s="19"/>
      <c r="I15" s="14">
        <f t="shared" si="14"/>
        <v>45636</v>
      </c>
      <c r="J15" s="19"/>
      <c r="K15" s="14">
        <f t="shared" si="15"/>
        <v>45667</v>
      </c>
      <c r="L15" s="19"/>
      <c r="M15" s="14">
        <f t="shared" si="16"/>
        <v>45698</v>
      </c>
      <c r="N15" s="19"/>
      <c r="O15" s="14">
        <f t="shared" si="10"/>
        <v>45726</v>
      </c>
      <c r="P15" s="19"/>
      <c r="Q15" s="14">
        <f t="shared" si="10"/>
        <v>45757</v>
      </c>
      <c r="R15" s="19"/>
      <c r="S15" s="14">
        <f t="shared" si="10"/>
        <v>45787</v>
      </c>
      <c r="T15" s="19"/>
      <c r="U15" s="14">
        <f t="shared" si="10"/>
        <v>45818</v>
      </c>
      <c r="V15" s="19"/>
      <c r="W15" s="14">
        <f t="shared" si="10"/>
        <v>45848</v>
      </c>
      <c r="X15" s="19"/>
      <c r="Y15" s="14">
        <f t="shared" si="10"/>
        <v>45879</v>
      </c>
      <c r="Z15" s="19"/>
      <c r="AB15" s="8"/>
    </row>
    <row r="16" spans="1:41">
      <c r="C16" s="14">
        <f t="shared" si="11"/>
        <v>45546</v>
      </c>
      <c r="D16" s="19"/>
      <c r="E16" s="14">
        <f t="shared" si="12"/>
        <v>45576</v>
      </c>
      <c r="F16" s="19"/>
      <c r="G16" s="14">
        <f t="shared" si="13"/>
        <v>45607</v>
      </c>
      <c r="H16" s="19"/>
      <c r="I16" s="14">
        <f t="shared" si="14"/>
        <v>45637</v>
      </c>
      <c r="J16" s="19"/>
      <c r="K16" s="14">
        <f t="shared" si="15"/>
        <v>45668</v>
      </c>
      <c r="L16" s="19"/>
      <c r="M16" s="14">
        <f t="shared" si="16"/>
        <v>45699</v>
      </c>
      <c r="N16" s="19"/>
      <c r="O16" s="14">
        <f t="shared" si="10"/>
        <v>45727</v>
      </c>
      <c r="P16" s="19"/>
      <c r="Q16" s="14">
        <f t="shared" si="10"/>
        <v>45758</v>
      </c>
      <c r="R16" s="19"/>
      <c r="S16" s="14">
        <f t="shared" si="10"/>
        <v>45788</v>
      </c>
      <c r="T16" s="19"/>
      <c r="U16" s="14">
        <f t="shared" si="10"/>
        <v>45819</v>
      </c>
      <c r="V16" s="19"/>
      <c r="W16" s="14">
        <f t="shared" si="10"/>
        <v>45849</v>
      </c>
      <c r="X16" s="19"/>
      <c r="Y16" s="14">
        <f t="shared" si="10"/>
        <v>45880</v>
      </c>
      <c r="Z16" s="19"/>
      <c r="AB16" s="8"/>
    </row>
    <row r="17" spans="3:28">
      <c r="C17" s="14">
        <f t="shared" si="11"/>
        <v>45547</v>
      </c>
      <c r="D17" s="19"/>
      <c r="E17" s="14">
        <f t="shared" si="12"/>
        <v>45577</v>
      </c>
      <c r="F17" s="19"/>
      <c r="G17" s="14">
        <f t="shared" si="13"/>
        <v>45608</v>
      </c>
      <c r="H17" s="19"/>
      <c r="I17" s="14">
        <f t="shared" si="14"/>
        <v>45638</v>
      </c>
      <c r="J17" s="19"/>
      <c r="K17" s="14">
        <f t="shared" si="15"/>
        <v>45669</v>
      </c>
      <c r="L17" s="19"/>
      <c r="M17" s="14">
        <f t="shared" si="16"/>
        <v>45700</v>
      </c>
      <c r="N17" s="19"/>
      <c r="O17" s="14">
        <f t="shared" si="10"/>
        <v>45728</v>
      </c>
      <c r="P17" s="19"/>
      <c r="Q17" s="14">
        <f t="shared" si="10"/>
        <v>45759</v>
      </c>
      <c r="R17" s="19"/>
      <c r="S17" s="14">
        <f t="shared" si="10"/>
        <v>45789</v>
      </c>
      <c r="T17" s="19"/>
      <c r="U17" s="14">
        <f t="shared" si="10"/>
        <v>45820</v>
      </c>
      <c r="V17" s="19"/>
      <c r="W17" s="14">
        <f t="shared" si="10"/>
        <v>45850</v>
      </c>
      <c r="X17" s="19"/>
      <c r="Y17" s="14">
        <f t="shared" si="10"/>
        <v>45881</v>
      </c>
      <c r="Z17" s="19"/>
      <c r="AB17" s="8"/>
    </row>
    <row r="18" spans="3:28">
      <c r="C18" s="14">
        <f t="shared" si="11"/>
        <v>45548</v>
      </c>
      <c r="D18" s="19"/>
      <c r="E18" s="14">
        <f t="shared" si="12"/>
        <v>45578</v>
      </c>
      <c r="F18" s="19"/>
      <c r="G18" s="14">
        <f t="shared" si="13"/>
        <v>45609</v>
      </c>
      <c r="H18" s="19"/>
      <c r="I18" s="14">
        <f t="shared" si="14"/>
        <v>45639</v>
      </c>
      <c r="J18" s="19"/>
      <c r="K18" s="14">
        <f t="shared" si="15"/>
        <v>45670</v>
      </c>
      <c r="L18" s="19"/>
      <c r="M18" s="14">
        <f t="shared" si="16"/>
        <v>45701</v>
      </c>
      <c r="N18" s="19"/>
      <c r="O18" s="14">
        <f t="shared" si="10"/>
        <v>45729</v>
      </c>
      <c r="P18" s="19"/>
      <c r="Q18" s="14">
        <f t="shared" si="10"/>
        <v>45760</v>
      </c>
      <c r="R18" s="19"/>
      <c r="S18" s="14">
        <f t="shared" si="10"/>
        <v>45790</v>
      </c>
      <c r="T18" s="19"/>
      <c r="U18" s="14">
        <f t="shared" si="10"/>
        <v>45821</v>
      </c>
      <c r="V18" s="19"/>
      <c r="W18" s="14">
        <f t="shared" si="10"/>
        <v>45851</v>
      </c>
      <c r="X18" s="19"/>
      <c r="Y18" s="14">
        <f t="shared" si="10"/>
        <v>45882</v>
      </c>
      <c r="Z18" s="19"/>
      <c r="AB18" s="8"/>
    </row>
    <row r="19" spans="3:28">
      <c r="C19" s="14">
        <f t="shared" si="11"/>
        <v>45549</v>
      </c>
      <c r="D19" s="19"/>
      <c r="E19" s="14">
        <f t="shared" si="12"/>
        <v>45579</v>
      </c>
      <c r="F19" s="19"/>
      <c r="G19" s="14">
        <f t="shared" si="13"/>
        <v>45610</v>
      </c>
      <c r="H19" s="19"/>
      <c r="I19" s="14">
        <f t="shared" si="14"/>
        <v>45640</v>
      </c>
      <c r="J19" s="19"/>
      <c r="K19" s="14">
        <f t="shared" si="15"/>
        <v>45671</v>
      </c>
      <c r="L19" s="19"/>
      <c r="M19" s="14">
        <f t="shared" si="16"/>
        <v>45702</v>
      </c>
      <c r="N19" s="19"/>
      <c r="O19" s="14">
        <f t="shared" si="10"/>
        <v>45730</v>
      </c>
      <c r="P19" s="19"/>
      <c r="Q19" s="14">
        <f t="shared" si="10"/>
        <v>45761</v>
      </c>
      <c r="R19" s="19"/>
      <c r="S19" s="14">
        <f t="shared" si="10"/>
        <v>45791</v>
      </c>
      <c r="T19" s="19"/>
      <c r="U19" s="14">
        <f t="shared" si="10"/>
        <v>45822</v>
      </c>
      <c r="V19" s="19"/>
      <c r="W19" s="14">
        <f t="shared" si="10"/>
        <v>45852</v>
      </c>
      <c r="X19" s="19"/>
      <c r="Y19" s="14">
        <f t="shared" si="10"/>
        <v>45883</v>
      </c>
      <c r="Z19" s="19"/>
      <c r="AB19" s="8"/>
    </row>
    <row r="20" spans="3:28">
      <c r="C20" s="14">
        <f t="shared" si="11"/>
        <v>45550</v>
      </c>
      <c r="D20" s="43"/>
      <c r="E20" s="14">
        <f t="shared" si="12"/>
        <v>45580</v>
      </c>
      <c r="F20" s="19"/>
      <c r="G20" s="14">
        <f t="shared" si="13"/>
        <v>45611</v>
      </c>
      <c r="H20" s="19"/>
      <c r="I20" s="14">
        <f t="shared" si="14"/>
        <v>45641</v>
      </c>
      <c r="J20" s="19"/>
      <c r="K20" s="14">
        <f t="shared" si="15"/>
        <v>45672</v>
      </c>
      <c r="L20" s="19"/>
      <c r="M20" s="14">
        <f t="shared" si="16"/>
        <v>45703</v>
      </c>
      <c r="N20" s="19"/>
      <c r="O20" s="14">
        <f t="shared" si="10"/>
        <v>45731</v>
      </c>
      <c r="P20" s="19"/>
      <c r="Q20" s="14">
        <f t="shared" si="10"/>
        <v>45762</v>
      </c>
      <c r="R20" s="19"/>
      <c r="S20" s="14">
        <f t="shared" si="10"/>
        <v>45792</v>
      </c>
      <c r="T20" s="19"/>
      <c r="U20" s="14">
        <f t="shared" si="10"/>
        <v>45823</v>
      </c>
      <c r="V20" s="19"/>
      <c r="W20" s="14">
        <f t="shared" si="10"/>
        <v>45853</v>
      </c>
      <c r="X20" s="19"/>
      <c r="Y20" s="14">
        <f t="shared" si="10"/>
        <v>45884</v>
      </c>
      <c r="Z20" s="19"/>
      <c r="AB20" s="8"/>
    </row>
    <row r="21" spans="3:28">
      <c r="C21" s="14">
        <f t="shared" si="11"/>
        <v>45551</v>
      </c>
      <c r="D21" s="19"/>
      <c r="E21" s="14">
        <f t="shared" si="12"/>
        <v>45581</v>
      </c>
      <c r="F21" s="19"/>
      <c r="G21" s="14">
        <f t="shared" si="13"/>
        <v>45612</v>
      </c>
      <c r="H21" s="19"/>
      <c r="I21" s="14">
        <f t="shared" si="14"/>
        <v>45642</v>
      </c>
      <c r="J21" s="19"/>
      <c r="K21" s="14">
        <f t="shared" si="15"/>
        <v>45673</v>
      </c>
      <c r="L21" s="19"/>
      <c r="M21" s="14">
        <f t="shared" si="16"/>
        <v>45704</v>
      </c>
      <c r="N21" s="19"/>
      <c r="O21" s="14">
        <f t="shared" si="10"/>
        <v>45732</v>
      </c>
      <c r="P21" s="19"/>
      <c r="Q21" s="14">
        <f t="shared" si="10"/>
        <v>45763</v>
      </c>
      <c r="R21" s="19"/>
      <c r="S21" s="14">
        <f t="shared" si="10"/>
        <v>45793</v>
      </c>
      <c r="T21" s="19"/>
      <c r="U21" s="14">
        <f t="shared" si="10"/>
        <v>45824</v>
      </c>
      <c r="V21" s="19"/>
      <c r="W21" s="14">
        <f t="shared" si="10"/>
        <v>45854</v>
      </c>
      <c r="X21" s="19"/>
      <c r="Y21" s="14">
        <f t="shared" si="10"/>
        <v>45885</v>
      </c>
      <c r="Z21" s="19"/>
      <c r="AB21" s="8"/>
    </row>
    <row r="22" spans="3:28">
      <c r="C22" s="14">
        <f t="shared" si="11"/>
        <v>45552</v>
      </c>
      <c r="D22" s="19"/>
      <c r="E22" s="14">
        <f t="shared" si="12"/>
        <v>45582</v>
      </c>
      <c r="F22" s="19"/>
      <c r="G22" s="14">
        <f t="shared" si="13"/>
        <v>45613</v>
      </c>
      <c r="H22" s="19"/>
      <c r="I22" s="14">
        <f t="shared" si="14"/>
        <v>45643</v>
      </c>
      <c r="J22" s="19"/>
      <c r="K22" s="14">
        <f t="shared" si="15"/>
        <v>45674</v>
      </c>
      <c r="L22" s="19"/>
      <c r="M22" s="14">
        <f t="shared" si="16"/>
        <v>45705</v>
      </c>
      <c r="N22" s="19"/>
      <c r="O22" s="14">
        <f t="shared" si="10"/>
        <v>45733</v>
      </c>
      <c r="P22" s="19"/>
      <c r="Q22" s="14">
        <f t="shared" si="10"/>
        <v>45764</v>
      </c>
      <c r="R22" s="19"/>
      <c r="S22" s="14">
        <f t="shared" si="10"/>
        <v>45794</v>
      </c>
      <c r="T22" s="19"/>
      <c r="U22" s="14">
        <f t="shared" si="10"/>
        <v>45825</v>
      </c>
      <c r="V22" s="19"/>
      <c r="W22" s="14">
        <f t="shared" si="10"/>
        <v>45855</v>
      </c>
      <c r="X22" s="19"/>
      <c r="Y22" s="14">
        <f t="shared" si="10"/>
        <v>45886</v>
      </c>
      <c r="Z22" s="19"/>
      <c r="AB22" s="8"/>
    </row>
    <row r="23" spans="3:28">
      <c r="C23" s="14">
        <f t="shared" si="11"/>
        <v>45553</v>
      </c>
      <c r="D23" s="19"/>
      <c r="E23" s="14">
        <f t="shared" si="12"/>
        <v>45583</v>
      </c>
      <c r="F23" s="19"/>
      <c r="G23" s="14">
        <f t="shared" si="13"/>
        <v>45614</v>
      </c>
      <c r="H23" s="19"/>
      <c r="I23" s="14">
        <f t="shared" si="14"/>
        <v>45644</v>
      </c>
      <c r="J23" s="19"/>
      <c r="K23" s="14">
        <f t="shared" si="15"/>
        <v>45675</v>
      </c>
      <c r="L23" s="19"/>
      <c r="M23" s="14">
        <f t="shared" si="16"/>
        <v>45706</v>
      </c>
      <c r="N23" s="19"/>
      <c r="O23" s="14">
        <f t="shared" si="10"/>
        <v>45734</v>
      </c>
      <c r="P23" s="19"/>
      <c r="Q23" s="14">
        <f t="shared" si="10"/>
        <v>45765</v>
      </c>
      <c r="R23" s="19"/>
      <c r="S23" s="14">
        <f t="shared" si="10"/>
        <v>45795</v>
      </c>
      <c r="T23" s="19"/>
      <c r="U23" s="14">
        <f t="shared" si="10"/>
        <v>45826</v>
      </c>
      <c r="V23" s="19"/>
      <c r="W23" s="14">
        <f t="shared" si="10"/>
        <v>45856</v>
      </c>
      <c r="X23" s="19"/>
      <c r="Y23" s="14">
        <f t="shared" si="10"/>
        <v>45887</v>
      </c>
      <c r="Z23" s="19"/>
      <c r="AB23" s="8"/>
    </row>
    <row r="24" spans="3:28">
      <c r="C24" s="14">
        <f t="shared" si="11"/>
        <v>45554</v>
      </c>
      <c r="D24" s="19"/>
      <c r="E24" s="14">
        <f t="shared" si="12"/>
        <v>45584</v>
      </c>
      <c r="F24" s="19"/>
      <c r="G24" s="14">
        <f t="shared" si="13"/>
        <v>45615</v>
      </c>
      <c r="H24" s="19"/>
      <c r="I24" s="14">
        <f t="shared" si="14"/>
        <v>45645</v>
      </c>
      <c r="J24" s="19"/>
      <c r="K24" s="14">
        <f t="shared" si="15"/>
        <v>45676</v>
      </c>
      <c r="L24" s="19"/>
      <c r="M24" s="14">
        <f t="shared" si="16"/>
        <v>45707</v>
      </c>
      <c r="N24" s="19"/>
      <c r="O24" s="14">
        <f t="shared" si="10"/>
        <v>45735</v>
      </c>
      <c r="P24" s="19"/>
      <c r="Q24" s="14">
        <f t="shared" si="10"/>
        <v>45766</v>
      </c>
      <c r="R24" s="19"/>
      <c r="S24" s="14">
        <f t="shared" si="10"/>
        <v>45796</v>
      </c>
      <c r="T24" s="19"/>
      <c r="U24" s="14">
        <f t="shared" si="10"/>
        <v>45827</v>
      </c>
      <c r="V24" s="19"/>
      <c r="W24" s="14">
        <f t="shared" si="10"/>
        <v>45857</v>
      </c>
      <c r="X24" s="19"/>
      <c r="Y24" s="14">
        <f t="shared" si="10"/>
        <v>45888</v>
      </c>
      <c r="Z24" s="19"/>
      <c r="AB24" s="8"/>
    </row>
    <row r="25" spans="3:28">
      <c r="C25" s="14">
        <f t="shared" si="11"/>
        <v>45555</v>
      </c>
      <c r="D25" s="19"/>
      <c r="E25" s="14">
        <f t="shared" si="12"/>
        <v>45585</v>
      </c>
      <c r="F25" s="19"/>
      <c r="G25" s="14">
        <f t="shared" si="13"/>
        <v>45616</v>
      </c>
      <c r="H25" s="19"/>
      <c r="I25" s="14">
        <f t="shared" si="14"/>
        <v>45646</v>
      </c>
      <c r="J25" s="19"/>
      <c r="K25" s="14">
        <f t="shared" si="15"/>
        <v>45677</v>
      </c>
      <c r="L25" s="19"/>
      <c r="M25" s="14">
        <f t="shared" si="16"/>
        <v>45708</v>
      </c>
      <c r="N25" s="19"/>
      <c r="O25" s="14">
        <f t="shared" si="10"/>
        <v>45736</v>
      </c>
      <c r="P25" s="19"/>
      <c r="Q25" s="14">
        <f t="shared" si="10"/>
        <v>45767</v>
      </c>
      <c r="R25" s="19"/>
      <c r="S25" s="14">
        <f t="shared" si="10"/>
        <v>45797</v>
      </c>
      <c r="T25" s="19"/>
      <c r="U25" s="14">
        <f t="shared" si="10"/>
        <v>45828</v>
      </c>
      <c r="V25" s="19"/>
      <c r="W25" s="14">
        <f t="shared" si="10"/>
        <v>45858</v>
      </c>
      <c r="X25" s="19"/>
      <c r="Y25" s="14">
        <f t="shared" si="10"/>
        <v>45889</v>
      </c>
      <c r="Z25" s="19"/>
      <c r="AB25" s="8"/>
    </row>
    <row r="26" spans="3:28">
      <c r="C26" s="14">
        <f t="shared" si="11"/>
        <v>45556</v>
      </c>
      <c r="D26" s="19"/>
      <c r="E26" s="14">
        <f t="shared" si="12"/>
        <v>45586</v>
      </c>
      <c r="F26" s="19"/>
      <c r="G26" s="14">
        <f t="shared" si="13"/>
        <v>45617</v>
      </c>
      <c r="H26" s="19"/>
      <c r="I26" s="14">
        <f t="shared" si="14"/>
        <v>45647</v>
      </c>
      <c r="J26" s="19"/>
      <c r="K26" s="14">
        <f t="shared" si="15"/>
        <v>45678</v>
      </c>
      <c r="L26" s="19"/>
      <c r="M26" s="14">
        <f t="shared" si="16"/>
        <v>45709</v>
      </c>
      <c r="N26" s="19"/>
      <c r="O26" s="14">
        <f t="shared" si="10"/>
        <v>45737</v>
      </c>
      <c r="P26" s="19"/>
      <c r="Q26" s="14">
        <f t="shared" si="10"/>
        <v>45768</v>
      </c>
      <c r="R26" s="19"/>
      <c r="S26" s="14">
        <f t="shared" si="10"/>
        <v>45798</v>
      </c>
      <c r="T26" s="19"/>
      <c r="U26" s="14">
        <f t="shared" si="10"/>
        <v>45829</v>
      </c>
      <c r="V26" s="19"/>
      <c r="W26" s="14">
        <f t="shared" si="10"/>
        <v>45859</v>
      </c>
      <c r="X26" s="19"/>
      <c r="Y26" s="14">
        <f t="shared" si="10"/>
        <v>45890</v>
      </c>
      <c r="Z26" s="19"/>
      <c r="AB26" s="8"/>
    </row>
    <row r="27" spans="3:28">
      <c r="C27" s="14">
        <f t="shared" si="11"/>
        <v>45557</v>
      </c>
      <c r="D27" s="43"/>
      <c r="E27" s="14">
        <f t="shared" si="12"/>
        <v>45587</v>
      </c>
      <c r="F27" s="19"/>
      <c r="G27" s="14">
        <f t="shared" si="13"/>
        <v>45618</v>
      </c>
      <c r="H27" s="19"/>
      <c r="I27" s="14">
        <f t="shared" si="14"/>
        <v>45648</v>
      </c>
      <c r="J27" s="19"/>
      <c r="K27" s="14">
        <f t="shared" si="15"/>
        <v>45679</v>
      </c>
      <c r="L27" s="19"/>
      <c r="M27" s="14">
        <f t="shared" si="16"/>
        <v>45710</v>
      </c>
      <c r="N27" s="19"/>
      <c r="O27" s="14">
        <f t="shared" si="10"/>
        <v>45738</v>
      </c>
      <c r="P27" s="19"/>
      <c r="Q27" s="14">
        <f t="shared" si="10"/>
        <v>45769</v>
      </c>
      <c r="R27" s="19"/>
      <c r="S27" s="14">
        <f t="shared" si="10"/>
        <v>45799</v>
      </c>
      <c r="T27" s="19"/>
      <c r="U27" s="14">
        <f t="shared" si="10"/>
        <v>45830</v>
      </c>
      <c r="V27" s="19"/>
      <c r="W27" s="14">
        <f t="shared" si="10"/>
        <v>45860</v>
      </c>
      <c r="X27" s="19"/>
      <c r="Y27" s="14">
        <f t="shared" si="10"/>
        <v>45891</v>
      </c>
      <c r="Z27" s="19"/>
      <c r="AB27" s="8"/>
    </row>
    <row r="28" spans="3:28">
      <c r="C28" s="14">
        <f t="shared" si="11"/>
        <v>45558</v>
      </c>
      <c r="D28" s="19"/>
      <c r="E28" s="14">
        <f t="shared" si="12"/>
        <v>45588</v>
      </c>
      <c r="F28" s="19"/>
      <c r="G28" s="14">
        <f t="shared" si="13"/>
        <v>45619</v>
      </c>
      <c r="H28" s="19"/>
      <c r="I28" s="14">
        <f t="shared" si="14"/>
        <v>45649</v>
      </c>
      <c r="J28" s="19"/>
      <c r="K28" s="14">
        <f t="shared" si="15"/>
        <v>45680</v>
      </c>
      <c r="L28" s="19"/>
      <c r="M28" s="14">
        <f t="shared" si="16"/>
        <v>45711</v>
      </c>
      <c r="N28" s="19"/>
      <c r="O28" s="14">
        <f t="shared" si="10"/>
        <v>45739</v>
      </c>
      <c r="P28" s="19"/>
      <c r="Q28" s="14">
        <f t="shared" si="10"/>
        <v>45770</v>
      </c>
      <c r="R28" s="19"/>
      <c r="S28" s="14">
        <f t="shared" si="10"/>
        <v>45800</v>
      </c>
      <c r="T28" s="19"/>
      <c r="U28" s="14">
        <f t="shared" si="10"/>
        <v>45831</v>
      </c>
      <c r="V28" s="19"/>
      <c r="W28" s="14">
        <f t="shared" si="10"/>
        <v>45861</v>
      </c>
      <c r="X28" s="19"/>
      <c r="Y28" s="14">
        <f t="shared" si="10"/>
        <v>45892</v>
      </c>
      <c r="Z28" s="19"/>
      <c r="AB28" s="8"/>
    </row>
    <row r="29" spans="3:28">
      <c r="C29" s="14">
        <f t="shared" si="11"/>
        <v>45559</v>
      </c>
      <c r="D29" s="19"/>
      <c r="E29" s="14">
        <f t="shared" si="12"/>
        <v>45589</v>
      </c>
      <c r="F29" s="19"/>
      <c r="G29" s="14">
        <f t="shared" si="13"/>
        <v>45620</v>
      </c>
      <c r="H29" s="19"/>
      <c r="I29" s="14">
        <f t="shared" si="14"/>
        <v>45650</v>
      </c>
      <c r="J29" s="19"/>
      <c r="K29" s="14">
        <f t="shared" si="15"/>
        <v>45681</v>
      </c>
      <c r="L29" s="19"/>
      <c r="M29" s="14">
        <f t="shared" si="16"/>
        <v>45712</v>
      </c>
      <c r="N29" s="19"/>
      <c r="O29" s="14">
        <f t="shared" si="10"/>
        <v>45740</v>
      </c>
      <c r="P29" s="19"/>
      <c r="Q29" s="14">
        <f t="shared" si="10"/>
        <v>45771</v>
      </c>
      <c r="R29" s="19"/>
      <c r="S29" s="14">
        <f t="shared" si="10"/>
        <v>45801</v>
      </c>
      <c r="T29" s="19"/>
      <c r="U29" s="14">
        <f t="shared" si="10"/>
        <v>45832</v>
      </c>
      <c r="V29" s="19"/>
      <c r="W29" s="14">
        <f t="shared" si="10"/>
        <v>45862</v>
      </c>
      <c r="X29" s="19"/>
      <c r="Y29" s="14">
        <f t="shared" si="10"/>
        <v>45893</v>
      </c>
      <c r="Z29" s="19"/>
      <c r="AB29" s="8"/>
    </row>
    <row r="30" spans="3:28">
      <c r="C30" s="14">
        <f t="shared" si="11"/>
        <v>45560</v>
      </c>
      <c r="D30" s="19"/>
      <c r="E30" s="14">
        <f t="shared" si="12"/>
        <v>45590</v>
      </c>
      <c r="F30" s="19"/>
      <c r="G30" s="14">
        <f t="shared" si="13"/>
        <v>45621</v>
      </c>
      <c r="H30" s="19"/>
      <c r="I30" s="14">
        <f t="shared" si="14"/>
        <v>45651</v>
      </c>
      <c r="J30" s="19"/>
      <c r="K30" s="14">
        <f t="shared" si="15"/>
        <v>45682</v>
      </c>
      <c r="L30" s="19"/>
      <c r="M30" s="14">
        <f t="shared" si="16"/>
        <v>45713</v>
      </c>
      <c r="N30" s="19"/>
      <c r="O30" s="14">
        <f t="shared" si="10"/>
        <v>45741</v>
      </c>
      <c r="P30" s="19"/>
      <c r="Q30" s="14">
        <f t="shared" si="10"/>
        <v>45772</v>
      </c>
      <c r="R30" s="19"/>
      <c r="S30" s="14">
        <f t="shared" si="10"/>
        <v>45802</v>
      </c>
      <c r="T30" s="19"/>
      <c r="U30" s="14">
        <f t="shared" si="10"/>
        <v>45833</v>
      </c>
      <c r="V30" s="19"/>
      <c r="W30" s="14">
        <f t="shared" si="10"/>
        <v>45863</v>
      </c>
      <c r="X30" s="19"/>
      <c r="Y30" s="14">
        <f t="shared" si="10"/>
        <v>45894</v>
      </c>
      <c r="Z30" s="19"/>
      <c r="AB30" s="8"/>
    </row>
    <row r="31" spans="3:28">
      <c r="C31" s="14">
        <f t="shared" si="11"/>
        <v>45561</v>
      </c>
      <c r="D31" s="19"/>
      <c r="E31" s="14">
        <f t="shared" si="12"/>
        <v>45591</v>
      </c>
      <c r="F31" s="19"/>
      <c r="G31" s="14">
        <f t="shared" si="13"/>
        <v>45622</v>
      </c>
      <c r="H31" s="19"/>
      <c r="I31" s="14">
        <f t="shared" si="14"/>
        <v>45652</v>
      </c>
      <c r="J31" s="19"/>
      <c r="K31" s="14">
        <f t="shared" si="15"/>
        <v>45683</v>
      </c>
      <c r="L31" s="19"/>
      <c r="M31" s="14">
        <f t="shared" si="16"/>
        <v>45714</v>
      </c>
      <c r="N31" s="19"/>
      <c r="O31" s="14">
        <f t="shared" si="10"/>
        <v>45742</v>
      </c>
      <c r="P31" s="19"/>
      <c r="Q31" s="14">
        <f t="shared" si="10"/>
        <v>45773</v>
      </c>
      <c r="R31" s="19"/>
      <c r="S31" s="14">
        <f t="shared" si="10"/>
        <v>45803</v>
      </c>
      <c r="T31" s="19"/>
      <c r="U31" s="14">
        <f t="shared" si="10"/>
        <v>45834</v>
      </c>
      <c r="V31" s="19"/>
      <c r="W31" s="14">
        <f t="shared" si="10"/>
        <v>45864</v>
      </c>
      <c r="X31" s="19"/>
      <c r="Y31" s="14">
        <f t="shared" si="10"/>
        <v>45895</v>
      </c>
      <c r="Z31" s="19"/>
      <c r="AB31" s="8"/>
    </row>
    <row r="32" spans="3:28">
      <c r="C32" s="14">
        <f t="shared" si="11"/>
        <v>45562</v>
      </c>
      <c r="D32" s="19"/>
      <c r="E32" s="14">
        <f t="shared" si="12"/>
        <v>45592</v>
      </c>
      <c r="F32" s="19"/>
      <c r="G32" s="14">
        <f t="shared" si="13"/>
        <v>45623</v>
      </c>
      <c r="H32" s="19"/>
      <c r="I32" s="14">
        <f t="shared" si="14"/>
        <v>45653</v>
      </c>
      <c r="J32" s="19"/>
      <c r="K32" s="14">
        <f t="shared" si="15"/>
        <v>45684</v>
      </c>
      <c r="L32" s="19"/>
      <c r="M32" s="14">
        <f t="shared" si="16"/>
        <v>45715</v>
      </c>
      <c r="N32" s="19"/>
      <c r="O32" s="14">
        <f t="shared" si="10"/>
        <v>45743</v>
      </c>
      <c r="P32" s="19"/>
      <c r="Q32" s="14">
        <f t="shared" si="10"/>
        <v>45774</v>
      </c>
      <c r="R32" s="19"/>
      <c r="S32" s="14">
        <f t="shared" si="10"/>
        <v>45804</v>
      </c>
      <c r="T32" s="19"/>
      <c r="U32" s="14">
        <f t="shared" si="10"/>
        <v>45835</v>
      </c>
      <c r="V32" s="19"/>
      <c r="W32" s="14">
        <f t="shared" si="10"/>
        <v>45865</v>
      </c>
      <c r="X32" s="19"/>
      <c r="Y32" s="14">
        <f t="shared" si="10"/>
        <v>45896</v>
      </c>
      <c r="Z32" s="19"/>
      <c r="AB32" s="8"/>
    </row>
    <row r="33" spans="3:29">
      <c r="C33" s="14">
        <f t="shared" si="11"/>
        <v>45563</v>
      </c>
      <c r="D33" s="19"/>
      <c r="E33" s="14">
        <f t="shared" si="12"/>
        <v>45593</v>
      </c>
      <c r="F33" s="19"/>
      <c r="G33" s="14">
        <f t="shared" si="13"/>
        <v>45624</v>
      </c>
      <c r="H33" s="19"/>
      <c r="I33" s="14">
        <f t="shared" si="14"/>
        <v>45654</v>
      </c>
      <c r="J33" s="19"/>
      <c r="K33" s="14">
        <f t="shared" si="15"/>
        <v>45685</v>
      </c>
      <c r="L33" s="19"/>
      <c r="M33" s="14">
        <f t="shared" si="16"/>
        <v>45716</v>
      </c>
      <c r="N33" s="19"/>
      <c r="O33" s="14">
        <f t="shared" si="10"/>
        <v>45744</v>
      </c>
      <c r="P33" s="19"/>
      <c r="Q33" s="14">
        <f t="shared" si="10"/>
        <v>45775</v>
      </c>
      <c r="R33" s="19"/>
      <c r="S33" s="14">
        <f t="shared" si="10"/>
        <v>45805</v>
      </c>
      <c r="T33" s="19"/>
      <c r="U33" s="14">
        <f t="shared" si="10"/>
        <v>45836</v>
      </c>
      <c r="V33" s="19"/>
      <c r="W33" s="14">
        <f t="shared" si="10"/>
        <v>45866</v>
      </c>
      <c r="X33" s="19"/>
      <c r="Y33" s="14">
        <f t="shared" si="10"/>
        <v>45897</v>
      </c>
      <c r="Z33" s="19"/>
      <c r="AB33" s="8"/>
    </row>
    <row r="34" spans="3:29">
      <c r="C34" s="14">
        <f t="shared" si="11"/>
        <v>45564</v>
      </c>
      <c r="D34" s="43"/>
      <c r="E34" s="14">
        <f t="shared" si="12"/>
        <v>45594</v>
      </c>
      <c r="F34" s="19"/>
      <c r="G34" s="14">
        <f t="shared" si="13"/>
        <v>45625</v>
      </c>
      <c r="H34" s="19"/>
      <c r="I34" s="14">
        <f t="shared" si="14"/>
        <v>45655</v>
      </c>
      <c r="J34" s="19"/>
      <c r="K34" s="14">
        <f t="shared" si="15"/>
        <v>45686</v>
      </c>
      <c r="L34" s="19"/>
      <c r="M34" s="14" t="str">
        <f t="shared" si="16"/>
        <v/>
      </c>
      <c r="N34" s="19"/>
      <c r="O34" s="14">
        <f t="shared" si="10"/>
        <v>45745</v>
      </c>
      <c r="P34" s="19"/>
      <c r="Q34" s="14">
        <f t="shared" si="10"/>
        <v>45776</v>
      </c>
      <c r="R34" s="19"/>
      <c r="S34" s="44">
        <f>IF(ISNUMBER(MONTH(S33+1)), IF(MONTH(S33+1)=MONTH(S33),S33+1,""),"")</f>
        <v>45806</v>
      </c>
      <c r="T34" s="45"/>
      <c r="U34" s="14">
        <f t="shared" si="10"/>
        <v>45837</v>
      </c>
      <c r="V34" s="19"/>
      <c r="W34" s="14">
        <f t="shared" si="10"/>
        <v>45867</v>
      </c>
      <c r="X34" s="19"/>
      <c r="Y34" s="14">
        <f t="shared" si="10"/>
        <v>45898</v>
      </c>
      <c r="Z34" s="19"/>
      <c r="AB34" s="8"/>
    </row>
    <row r="35" spans="3:29">
      <c r="C35" s="14">
        <f t="shared" si="11"/>
        <v>45565</v>
      </c>
      <c r="D35" s="19"/>
      <c r="E35" s="14">
        <f t="shared" si="12"/>
        <v>45595</v>
      </c>
      <c r="F35" s="19"/>
      <c r="G35" s="14">
        <f t="shared" si="13"/>
        <v>45626</v>
      </c>
      <c r="H35" s="19"/>
      <c r="I35" s="14">
        <f t="shared" si="14"/>
        <v>45656</v>
      </c>
      <c r="J35" s="19"/>
      <c r="K35" s="14">
        <f t="shared" si="15"/>
        <v>45687</v>
      </c>
      <c r="L35" s="19"/>
      <c r="M35" s="14" t="str">
        <f t="shared" si="16"/>
        <v/>
      </c>
      <c r="N35" s="19"/>
      <c r="O35" s="14">
        <f t="shared" si="10"/>
        <v>45746</v>
      </c>
      <c r="P35" s="19"/>
      <c r="Q35" s="14">
        <f t="shared" si="10"/>
        <v>45777</v>
      </c>
      <c r="R35" s="19"/>
      <c r="S35" s="14">
        <f t="shared" si="10"/>
        <v>45807</v>
      </c>
      <c r="T35" s="19"/>
      <c r="U35" s="14">
        <f t="shared" si="10"/>
        <v>45838</v>
      </c>
      <c r="V35" s="19"/>
      <c r="W35" s="14">
        <f t="shared" si="10"/>
        <v>45868</v>
      </c>
      <c r="X35" s="19"/>
      <c r="Y35" s="14">
        <f t="shared" si="10"/>
        <v>45899</v>
      </c>
      <c r="Z35" s="19"/>
      <c r="AB35" s="8"/>
    </row>
    <row r="36" spans="3:29">
      <c r="C36" s="14" t="str">
        <f t="shared" si="11"/>
        <v/>
      </c>
      <c r="D36" s="19"/>
      <c r="E36" s="14">
        <f t="shared" si="12"/>
        <v>45596</v>
      </c>
      <c r="F36" s="19"/>
      <c r="G36" s="14" t="str">
        <f t="shared" si="13"/>
        <v/>
      </c>
      <c r="H36" s="19"/>
      <c r="I36" s="14">
        <f t="shared" si="14"/>
        <v>45657</v>
      </c>
      <c r="J36" s="19"/>
      <c r="K36" s="14">
        <f t="shared" si="15"/>
        <v>45688</v>
      </c>
      <c r="L36" s="19"/>
      <c r="M36" s="14" t="str">
        <f t="shared" si="16"/>
        <v/>
      </c>
      <c r="N36" s="19"/>
      <c r="O36" s="14">
        <f t="shared" si="10"/>
        <v>45747</v>
      </c>
      <c r="P36" s="19"/>
      <c r="Q36" s="14" t="str">
        <f t="shared" si="10"/>
        <v/>
      </c>
      <c r="R36" s="19"/>
      <c r="S36" s="14">
        <f t="shared" si="10"/>
        <v>45808</v>
      </c>
      <c r="T36" s="19"/>
      <c r="U36" s="14" t="str">
        <f t="shared" si="10"/>
        <v/>
      </c>
      <c r="V36" s="19"/>
      <c r="W36" s="14">
        <f t="shared" si="10"/>
        <v>45869</v>
      </c>
      <c r="X36" s="19"/>
      <c r="Y36" s="14">
        <f t="shared" si="10"/>
        <v>45900</v>
      </c>
      <c r="Z36" s="19"/>
      <c r="AB36" s="8"/>
    </row>
    <row r="37" spans="3:29" s="2" customFormat="1" ht="26.25">
      <c r="C37" s="2" t="s">
        <v>2</v>
      </c>
      <c r="D37" s="12">
        <f>SUM(D6:D36)</f>
        <v>0</v>
      </c>
      <c r="E37" s="12"/>
      <c r="F37" s="12">
        <f>SUM(F6:F36)</f>
        <v>0</v>
      </c>
      <c r="G37" s="12"/>
      <c r="H37" s="12">
        <f>SUM(H6:H35)</f>
        <v>0</v>
      </c>
      <c r="I37" s="12"/>
      <c r="J37" s="12">
        <f>SUM(J6:J36)</f>
        <v>0</v>
      </c>
      <c r="K37" s="12"/>
      <c r="L37" s="12">
        <f>SUM(L6:L36)</f>
        <v>0</v>
      </c>
      <c r="M37" s="12"/>
      <c r="N37" s="12">
        <f>SUM(N6:N35)</f>
        <v>0</v>
      </c>
      <c r="O37" s="12"/>
      <c r="P37" s="12">
        <f>SUM(P6:P36)</f>
        <v>0</v>
      </c>
      <c r="Q37" s="12"/>
      <c r="R37" s="12">
        <f>SUM(R6:R36)</f>
        <v>0</v>
      </c>
      <c r="S37" s="12"/>
      <c r="T37" s="12">
        <f>SUM(T6:T36)</f>
        <v>0</v>
      </c>
      <c r="U37" s="12"/>
      <c r="V37" s="12">
        <f>SUM(V6:V35)</f>
        <v>0</v>
      </c>
      <c r="W37" s="12"/>
      <c r="X37" s="12">
        <f>SUM(X6:X36)</f>
        <v>0</v>
      </c>
      <c r="Y37" s="12"/>
      <c r="Z37" s="12">
        <f>SUM(Z6:Z36)</f>
        <v>0</v>
      </c>
      <c r="AB37" s="8"/>
    </row>
    <row r="38" spans="3:29" s="27" customFormat="1" ht="15.6" customHeight="1" thickBot="1">
      <c r="D38" s="27">
        <f>COUNTIFS(D6:D36,"&gt;=00:01")</f>
        <v>0</v>
      </c>
      <c r="F38" s="27">
        <f t="shared" ref="F38:Z38" si="17">COUNTIFS(F6:F36,"&gt;=00:01")</f>
        <v>0</v>
      </c>
      <c r="H38" s="27">
        <f t="shared" si="17"/>
        <v>0</v>
      </c>
      <c r="J38" s="27">
        <f t="shared" si="17"/>
        <v>0</v>
      </c>
      <c r="L38" s="27">
        <f t="shared" si="17"/>
        <v>0</v>
      </c>
      <c r="N38" s="27">
        <f t="shared" si="17"/>
        <v>0</v>
      </c>
      <c r="P38" s="27">
        <f t="shared" si="17"/>
        <v>0</v>
      </c>
      <c r="R38" s="27">
        <f t="shared" si="17"/>
        <v>0</v>
      </c>
      <c r="T38" s="27">
        <f t="shared" si="17"/>
        <v>0</v>
      </c>
      <c r="V38" s="27">
        <f t="shared" si="17"/>
        <v>0</v>
      </c>
      <c r="X38" s="27">
        <f t="shared" si="17"/>
        <v>0</v>
      </c>
      <c r="Z38" s="27">
        <f t="shared" si="17"/>
        <v>0</v>
      </c>
    </row>
    <row r="39" spans="3:29" ht="66.75" customHeight="1" thickBot="1">
      <c r="C39" s="58" t="s">
        <v>13</v>
      </c>
      <c r="D39" s="59"/>
      <c r="E39" s="60"/>
      <c r="F39" s="61" t="s">
        <v>29</v>
      </c>
      <c r="G39" s="61"/>
      <c r="H39" s="61"/>
      <c r="I39" s="61"/>
      <c r="J39" s="75" t="str">
        <f>"Heures Annuelles de " &amp; G2 &amp; " sur " &amp; N3</f>
        <v>Heures Annuelles de M. Jean MARTIN (saisir ici le nom de l'agent) sur 2024-2025</v>
      </c>
      <c r="K39" s="75"/>
      <c r="L39" s="75"/>
      <c r="M39" s="75"/>
      <c r="N39" s="75"/>
      <c r="O39" s="75"/>
      <c r="P39" s="75"/>
      <c r="Q39" s="75"/>
      <c r="R39" s="75"/>
      <c r="S39" s="76"/>
      <c r="AC39" s="10"/>
    </row>
    <row r="40" spans="3:29" ht="24.75" customHeight="1">
      <c r="C40" s="62" t="str">
        <f>MID($N$3,1,4)</f>
        <v>2024</v>
      </c>
      <c r="D40" s="33" t="s">
        <v>22</v>
      </c>
      <c r="E40" s="35">
        <f>DATE(C40,1,1)</f>
        <v>45292</v>
      </c>
      <c r="F40" s="55">
        <v>2023</v>
      </c>
      <c r="G40" s="33" t="s">
        <v>11</v>
      </c>
      <c r="H40" s="34">
        <v>44968</v>
      </c>
      <c r="I40" s="35">
        <v>44983</v>
      </c>
      <c r="J40" s="84" t="s">
        <v>4</v>
      </c>
      <c r="K40" s="84"/>
      <c r="L40" s="84"/>
      <c r="M40" s="84"/>
      <c r="N40" s="84"/>
      <c r="O40" s="84"/>
      <c r="P40" s="84"/>
      <c r="Q40" s="84"/>
      <c r="R40" s="84"/>
      <c r="S40" s="16">
        <v>75.833333333333329</v>
      </c>
      <c r="T40" s="20" t="s">
        <v>26</v>
      </c>
    </row>
    <row r="41" spans="3:29" ht="24.75" customHeight="1">
      <c r="C41" s="63"/>
      <c r="D41" t="s">
        <v>23</v>
      </c>
      <c r="E41" s="36">
        <f>DATE(C40,IF((25-MOD((11*MOD(C40-1900,19)+4-INT((7*MOD(C40-1900,19)+1)/19)),29)-MOD(C40-1900+INT((C40-1900)/4)+31-MOD((11*MOD(C40-1900,19)+4-INT((7*MOD(C40-1900,19)+1)/19)),29),7))&gt;0,4,3),IF((25-MOD((11*MOD(C40-1900,19)+4-INT((7*MOD(C40-1900,19)+1)/19)),29)-MOD(C40-1900+INT((C40-1900)/4)+31-MOD((11*MOD(C40-1900,19)+4-INT((7*MOD(C40-1900,19)+1)/19)),29),7))&gt;0,(25-MOD((11*MOD(C40-1900,19)+4-INT((7*MOD(C40-1900,19)+1)/19)),29)-MOD(C40-1900+INT((C40-1900)/4)+31-MOD((11*MOD(C40-1900,19)+4-INT((7*MOD(C40-1900,19)+1)/19)),29),7)),31+(25-MOD((11*MOD(C40-1900,19)+4-INT((7*MOD(C40-1900,19)+1)/19)),29)-MOD(C40-1900+INT((C40-1900)/4)+31-MOD((11*MOD(C40-1900,19)+4-INT((7*MOD(C40-1900,19)+1)/19)),29),7))))+1</f>
        <v>45383</v>
      </c>
      <c r="F41" s="56"/>
      <c r="G41" t="s">
        <v>12</v>
      </c>
      <c r="H41" s="7">
        <v>45031</v>
      </c>
      <c r="I41" s="36">
        <v>45047</v>
      </c>
      <c r="J41" s="85" t="s">
        <v>30</v>
      </c>
      <c r="K41" s="85"/>
      <c r="L41" s="85"/>
      <c r="M41" s="85"/>
      <c r="N41" s="85"/>
      <c r="O41" s="85"/>
      <c r="P41" s="85"/>
      <c r="Q41" s="85"/>
      <c r="R41" s="85"/>
      <c r="S41" s="17">
        <v>66.958333333333329</v>
      </c>
      <c r="T41" s="20" t="s">
        <v>27</v>
      </c>
    </row>
    <row r="42" spans="3:29" ht="24.75" customHeight="1">
      <c r="C42" s="63"/>
      <c r="D42" t="s">
        <v>16</v>
      </c>
      <c r="E42" s="36">
        <f>DATE(C40,5,1)</f>
        <v>45413</v>
      </c>
      <c r="F42" s="56"/>
      <c r="G42" t="s">
        <v>38</v>
      </c>
      <c r="H42" s="7">
        <v>45064</v>
      </c>
      <c r="I42" s="36">
        <v>45067</v>
      </c>
      <c r="J42" s="87"/>
      <c r="K42" s="87"/>
      <c r="L42" s="87"/>
      <c r="M42" s="87"/>
      <c r="N42" s="87"/>
      <c r="O42" s="87"/>
      <c r="P42" s="87"/>
      <c r="Q42" s="87"/>
      <c r="R42" s="87"/>
      <c r="S42" s="18"/>
      <c r="T42" s="20"/>
    </row>
    <row r="43" spans="3:29" ht="24.75" customHeight="1" thickBot="1">
      <c r="C43" s="63"/>
      <c r="D43" t="s">
        <v>24</v>
      </c>
      <c r="E43" s="36">
        <f>DATE(C40,5,8)</f>
        <v>45420</v>
      </c>
      <c r="F43" s="56"/>
      <c r="G43" t="s">
        <v>10</v>
      </c>
      <c r="H43" s="7">
        <v>45115</v>
      </c>
      <c r="I43" s="36">
        <v>45172</v>
      </c>
      <c r="J43" s="86" t="s">
        <v>5</v>
      </c>
      <c r="K43" s="86"/>
      <c r="L43" s="86"/>
      <c r="M43" s="86"/>
      <c r="N43" s="86"/>
      <c r="O43" s="86"/>
      <c r="P43" s="86"/>
      <c r="Q43" s="86"/>
      <c r="R43" s="86"/>
      <c r="S43" s="15">
        <f>SUM(D37:Z37)</f>
        <v>0</v>
      </c>
      <c r="T43" s="21"/>
    </row>
    <row r="44" spans="3:29" ht="24.75" customHeight="1">
      <c r="C44" s="63"/>
      <c r="D44" t="s">
        <v>9</v>
      </c>
      <c r="E44" s="36">
        <f>E41+38</f>
        <v>45421</v>
      </c>
      <c r="F44" s="56"/>
      <c r="G44" t="s">
        <v>39</v>
      </c>
      <c r="H44" s="7">
        <v>45220</v>
      </c>
      <c r="I44" s="36">
        <v>45235</v>
      </c>
      <c r="J44" s="89" t="s">
        <v>3</v>
      </c>
      <c r="K44" s="89"/>
      <c r="L44" s="89"/>
      <c r="M44" s="89"/>
      <c r="N44" s="89"/>
      <c r="O44" s="89"/>
      <c r="P44" s="89"/>
      <c r="Q44" s="89"/>
      <c r="R44" s="89"/>
      <c r="S44" s="18">
        <f>(S43*S40)/S41</f>
        <v>0</v>
      </c>
      <c r="T44" s="20"/>
    </row>
    <row r="45" spans="3:29" ht="24.75" customHeight="1" thickBot="1">
      <c r="C45" s="63"/>
      <c r="D45" t="s">
        <v>18</v>
      </c>
      <c r="E45" s="36">
        <f>E41+49</f>
        <v>45432</v>
      </c>
      <c r="F45" s="57"/>
      <c r="G45" s="39" t="s">
        <v>1</v>
      </c>
      <c r="H45" s="37">
        <v>45283</v>
      </c>
      <c r="I45" s="38">
        <v>45298</v>
      </c>
      <c r="J45" s="88" t="s">
        <v>31</v>
      </c>
      <c r="K45" s="88"/>
      <c r="L45" s="88"/>
      <c r="M45" s="88"/>
      <c r="N45" s="88"/>
      <c r="O45" s="88"/>
      <c r="P45" s="88"/>
      <c r="Q45" s="88"/>
      <c r="R45" s="88"/>
      <c r="S45" s="22">
        <f>S44/52</f>
        <v>0</v>
      </c>
      <c r="T45" s="20"/>
    </row>
    <row r="46" spans="3:29" ht="24.75" customHeight="1">
      <c r="C46" s="63"/>
      <c r="D46" t="s">
        <v>19</v>
      </c>
      <c r="E46" s="36">
        <f>DATE(C40,7,14)</f>
        <v>45487</v>
      </c>
      <c r="F46" s="55">
        <v>2024</v>
      </c>
      <c r="G46" s="33" t="s">
        <v>11</v>
      </c>
      <c r="H46" s="34">
        <v>45346</v>
      </c>
      <c r="I46" s="35">
        <v>45361</v>
      </c>
      <c r="J46" s="80" t="s">
        <v>6</v>
      </c>
      <c r="K46" s="80"/>
      <c r="L46" s="80"/>
      <c r="M46" s="80"/>
      <c r="N46" s="80"/>
      <c r="O46" s="80"/>
      <c r="P46" s="80"/>
      <c r="Q46" s="80"/>
      <c r="R46" s="80"/>
      <c r="S46" s="81"/>
      <c r="T46" s="20"/>
    </row>
    <row r="47" spans="3:29" ht="24.75" customHeight="1" thickBot="1">
      <c r="C47" s="63"/>
      <c r="D47" t="s">
        <v>20</v>
      </c>
      <c r="E47" s="36">
        <f>DATE(C40,8,15)</f>
        <v>45519</v>
      </c>
      <c r="F47" s="56"/>
      <c r="G47" t="s">
        <v>12</v>
      </c>
      <c r="H47" s="7">
        <v>45402</v>
      </c>
      <c r="I47" s="36">
        <v>45417</v>
      </c>
      <c r="J47" s="82"/>
      <c r="K47" s="82"/>
      <c r="L47" s="82"/>
      <c r="M47" s="82"/>
      <c r="N47" s="82"/>
      <c r="O47" s="82"/>
      <c r="P47" s="82"/>
      <c r="Q47" s="82"/>
      <c r="R47" s="82"/>
      <c r="S47" s="83"/>
      <c r="T47" s="20"/>
    </row>
    <row r="48" spans="3:29" ht="24.75" customHeight="1" thickBot="1">
      <c r="C48" s="63"/>
      <c r="D48" t="s">
        <v>0</v>
      </c>
      <c r="E48" s="36">
        <f>DATE(C40,11,1)</f>
        <v>45597</v>
      </c>
      <c r="F48" s="56"/>
      <c r="G48" t="s">
        <v>38</v>
      </c>
      <c r="H48" s="7">
        <v>45420</v>
      </c>
      <c r="I48" s="36">
        <v>45424</v>
      </c>
      <c r="J48" s="78">
        <f>S45</f>
        <v>0</v>
      </c>
      <c r="K48" s="78"/>
      <c r="L48" s="78"/>
      <c r="M48" s="78"/>
      <c r="N48" s="78"/>
      <c r="O48" s="78"/>
      <c r="P48" s="78"/>
      <c r="Q48" s="78"/>
      <c r="R48" s="78"/>
      <c r="S48" s="79"/>
      <c r="T48" s="20"/>
    </row>
    <row r="49" spans="3:20" ht="24.75" customHeight="1" thickBot="1">
      <c r="C49" s="63"/>
      <c r="D49" t="s">
        <v>21</v>
      </c>
      <c r="E49" s="36">
        <f>DATE(C40,11,11)</f>
        <v>45607</v>
      </c>
      <c r="F49" s="56"/>
      <c r="G49" t="s">
        <v>10</v>
      </c>
      <c r="H49" s="7">
        <v>45479</v>
      </c>
      <c r="I49" s="36">
        <v>45536</v>
      </c>
      <c r="J49" s="3"/>
      <c r="K49" s="3"/>
      <c r="L49" s="3"/>
      <c r="M49" s="3"/>
      <c r="N49" s="3"/>
      <c r="O49" s="6"/>
      <c r="P49" s="3"/>
      <c r="Q49" s="3"/>
      <c r="R49" s="3"/>
      <c r="S49" s="5"/>
      <c r="T49" s="20"/>
    </row>
    <row r="50" spans="3:20" ht="24.75" customHeight="1" thickBot="1">
      <c r="C50" s="64"/>
      <c r="D50" s="39" t="s">
        <v>1</v>
      </c>
      <c r="E50" s="38">
        <f>DATE(C40,12,25)</f>
        <v>45651</v>
      </c>
      <c r="F50" s="56"/>
      <c r="G50" t="s">
        <v>39</v>
      </c>
      <c r="H50" s="7">
        <v>45584</v>
      </c>
      <c r="I50" s="36">
        <v>45599</v>
      </c>
      <c r="J50" s="77" t="s">
        <v>37</v>
      </c>
      <c r="K50" s="77"/>
      <c r="L50" s="77"/>
      <c r="M50" s="77"/>
      <c r="N50" s="77"/>
      <c r="O50" s="77"/>
      <c r="P50" s="77"/>
      <c r="Q50" s="77"/>
      <c r="R50" s="77"/>
      <c r="S50" s="23">
        <f>J48*5</f>
        <v>0</v>
      </c>
      <c r="T50" s="20"/>
    </row>
    <row r="51" spans="3:20" ht="24.75" customHeight="1" thickBot="1">
      <c r="C51" s="46" t="str">
        <f>RIGHT($N$3,4)</f>
        <v>2025</v>
      </c>
      <c r="D51" s="33" t="s">
        <v>14</v>
      </c>
      <c r="E51" s="35">
        <f>DATE(C51,1,1)</f>
        <v>45658</v>
      </c>
      <c r="F51" s="57"/>
      <c r="G51" s="39" t="s">
        <v>1</v>
      </c>
      <c r="H51" s="37">
        <v>45647</v>
      </c>
      <c r="I51" s="38">
        <v>45662</v>
      </c>
      <c r="J51" s="4"/>
      <c r="K51" s="4"/>
      <c r="L51" s="4"/>
      <c r="M51" s="4"/>
      <c r="N51" s="4"/>
      <c r="O51" s="4"/>
      <c r="P51" s="4"/>
      <c r="Q51" s="4"/>
      <c r="R51" s="24"/>
      <c r="S51" s="25"/>
    </row>
    <row r="52" spans="3:20" ht="24.75" customHeight="1">
      <c r="C52" s="47"/>
      <c r="D52" t="s">
        <v>15</v>
      </c>
      <c r="E52" s="36">
        <f>DATE(C51,IF((25-MOD((11*MOD(C51-1900,19)+4-INT((7*MOD(C51-1900,19)+1)/19)),29)-MOD(C51-1900+INT((C51-1900)/4)+31-MOD((11*MOD(C51-1900,19)+4-INT((7*MOD(C51-1900,19)+1)/19)),29),7))&gt;0,4,3),IF((25-MOD((11*MOD(C51-1900,19)+4-INT((7*MOD(C51-1900,19)+1)/19)),29)-MOD(C51-1900+INT((C51-1900)/4)+31-MOD((11*MOD(C51-1900,19)+4-INT((7*MOD(C51-1900,19)+1)/19)),29),7))&gt;0,(25-MOD((11*MOD(C51-1900,19)+4-INT((7*MOD(C51-1900,19)+1)/19)),29)-MOD(C51-1900+INT((C51-1900)/4)+31-MOD((11*MOD(C51-1900,19)+4-INT((7*MOD(C51-1900,19)+1)/19)),29),7)),31+(25-MOD((11*MOD(C51-1900,19)+4-INT((7*MOD(C51-1900,19)+1)/19)),29)-MOD(C51-1900+INT((C51-1900)/4)+31-MOD((11*MOD(C51-1900,19)+4-INT((7*MOD(C51-1900,19)+1)/19)),29),7))))+1</f>
        <v>45768</v>
      </c>
      <c r="F52" s="55">
        <v>2025</v>
      </c>
      <c r="G52" s="33" t="s">
        <v>11</v>
      </c>
      <c r="H52" s="34">
        <v>45696</v>
      </c>
      <c r="I52" s="35">
        <v>45711</v>
      </c>
      <c r="J52" s="49" t="s">
        <v>34</v>
      </c>
      <c r="K52" s="50"/>
      <c r="L52" s="50"/>
      <c r="M52" s="50"/>
      <c r="N52" s="50"/>
      <c r="O52" s="50"/>
      <c r="P52" s="50"/>
      <c r="Q52" s="50"/>
      <c r="R52" s="50"/>
      <c r="S52" s="28">
        <f>SUM(D38:Z38)</f>
        <v>0</v>
      </c>
    </row>
    <row r="53" spans="3:20" ht="24.75" customHeight="1">
      <c r="C53" s="47"/>
      <c r="D53" t="s">
        <v>16</v>
      </c>
      <c r="E53" s="36">
        <f>DATE(C51,5,1)</f>
        <v>45778</v>
      </c>
      <c r="F53" s="56"/>
      <c r="G53" t="s">
        <v>12</v>
      </c>
      <c r="H53" s="7">
        <v>45752</v>
      </c>
      <c r="I53" s="36">
        <v>45768</v>
      </c>
      <c r="J53" s="51" t="s">
        <v>35</v>
      </c>
      <c r="K53" s="52"/>
      <c r="L53" s="52"/>
      <c r="M53" s="52"/>
      <c r="N53" s="52"/>
      <c r="O53" s="52"/>
      <c r="P53" s="52"/>
      <c r="Q53" s="52"/>
      <c r="R53" s="52"/>
      <c r="S53" s="29" t="e">
        <f>S43/S52</f>
        <v>#DIV/0!</v>
      </c>
    </row>
    <row r="54" spans="3:20" ht="24.75" customHeight="1" thickBot="1">
      <c r="C54" s="47"/>
      <c r="D54" t="s">
        <v>17</v>
      </c>
      <c r="E54" s="36">
        <f>DATE(C51,5,8)</f>
        <v>45785</v>
      </c>
      <c r="F54" s="56"/>
      <c r="G54" t="s">
        <v>38</v>
      </c>
      <c r="H54" s="7">
        <v>45806</v>
      </c>
      <c r="I54" s="36">
        <v>45809</v>
      </c>
      <c r="J54" s="53" t="s">
        <v>36</v>
      </c>
      <c r="K54" s="54"/>
      <c r="L54" s="54"/>
      <c r="M54" s="54"/>
      <c r="N54" s="54"/>
      <c r="O54" s="54"/>
      <c r="P54" s="54"/>
      <c r="Q54" s="54"/>
      <c r="R54" s="54"/>
      <c r="S54" s="30" t="e">
        <f>S50/S53</f>
        <v>#DIV/0!</v>
      </c>
    </row>
    <row r="55" spans="3:20" ht="24.75" customHeight="1">
      <c r="C55" s="47"/>
      <c r="D55" t="s">
        <v>9</v>
      </c>
      <c r="E55" s="36">
        <f>E52+38</f>
        <v>45806</v>
      </c>
      <c r="F55" s="56"/>
      <c r="G55" t="s">
        <v>10</v>
      </c>
      <c r="H55" s="7">
        <v>45843</v>
      </c>
      <c r="I55" s="36">
        <v>45900</v>
      </c>
      <c r="J55" s="31"/>
      <c r="K55" s="31"/>
      <c r="L55" s="31"/>
      <c r="M55" s="31"/>
      <c r="N55" s="31"/>
      <c r="O55" s="31"/>
      <c r="P55" s="31"/>
      <c r="Q55" s="31"/>
      <c r="R55" s="31"/>
      <c r="S55" s="32"/>
    </row>
    <row r="56" spans="3:20" ht="24.75" customHeight="1">
      <c r="C56" s="47"/>
      <c r="D56" t="s">
        <v>18</v>
      </c>
      <c r="E56" s="36">
        <f>E52+49</f>
        <v>45817</v>
      </c>
      <c r="F56" s="56"/>
      <c r="G56" t="s">
        <v>39</v>
      </c>
      <c r="H56" s="7">
        <v>45948</v>
      </c>
      <c r="I56" s="36">
        <v>45963</v>
      </c>
      <c r="J56" s="31"/>
      <c r="K56" s="31"/>
      <c r="L56" s="31"/>
      <c r="M56" s="31"/>
      <c r="N56" s="31"/>
      <c r="O56" s="31"/>
      <c r="P56" s="31"/>
      <c r="Q56" s="31"/>
      <c r="R56" s="31"/>
      <c r="S56" s="32"/>
    </row>
    <row r="57" spans="3:20" ht="24.75" customHeight="1" thickBot="1">
      <c r="C57" s="47"/>
      <c r="D57" t="s">
        <v>19</v>
      </c>
      <c r="E57" s="36">
        <f>DATE(C51,7,14)</f>
        <v>45852</v>
      </c>
      <c r="F57" s="57"/>
      <c r="G57" s="39" t="s">
        <v>1</v>
      </c>
      <c r="H57" s="37">
        <v>46011</v>
      </c>
      <c r="I57" s="38">
        <v>46026</v>
      </c>
      <c r="J57" s="31"/>
      <c r="K57" s="31"/>
      <c r="P57" s="31"/>
      <c r="Q57" s="31"/>
      <c r="R57" s="31"/>
      <c r="S57" s="32"/>
    </row>
    <row r="58" spans="3:20" ht="24.75" customHeight="1">
      <c r="C58" s="47"/>
      <c r="D58" t="s">
        <v>20</v>
      </c>
      <c r="E58" s="36">
        <f>DATE(C51,8,15)</f>
        <v>45884</v>
      </c>
      <c r="F58" s="55">
        <v>2026</v>
      </c>
      <c r="G58" t="s">
        <v>10</v>
      </c>
      <c r="I58" s="42"/>
      <c r="J58" s="31"/>
      <c r="K58" s="31"/>
      <c r="P58" s="31"/>
      <c r="Q58" s="31"/>
      <c r="R58" s="31"/>
      <c r="S58" s="32"/>
    </row>
    <row r="59" spans="3:20" ht="24.75" customHeight="1">
      <c r="C59" s="47"/>
      <c r="D59" t="s">
        <v>0</v>
      </c>
      <c r="E59" s="36">
        <f>DATE(C51,11,1)</f>
        <v>45962</v>
      </c>
      <c r="F59" s="56"/>
      <c r="G59" t="s">
        <v>0</v>
      </c>
      <c r="H59" s="7"/>
      <c r="I59" s="36"/>
      <c r="J59" s="31"/>
      <c r="K59" s="31"/>
      <c r="P59" s="31"/>
      <c r="Q59" s="31"/>
      <c r="R59" s="31"/>
      <c r="S59" s="32"/>
    </row>
    <row r="60" spans="3:20" ht="24.75" customHeight="1">
      <c r="C60" s="47"/>
      <c r="D60" t="s">
        <v>21</v>
      </c>
      <c r="E60" s="36">
        <f>DATE(C51,11,11)</f>
        <v>45972</v>
      </c>
      <c r="F60" s="56"/>
      <c r="G60" t="s">
        <v>1</v>
      </c>
      <c r="H60" s="7"/>
      <c r="I60" s="36"/>
      <c r="J60" s="31"/>
      <c r="K60" s="31"/>
      <c r="P60" s="31"/>
      <c r="Q60" s="31"/>
      <c r="R60" s="31"/>
      <c r="S60" s="32"/>
    </row>
    <row r="61" spans="3:20" ht="24.75" customHeight="1" thickBot="1">
      <c r="C61" s="48"/>
      <c r="D61" s="39" t="s">
        <v>1</v>
      </c>
      <c r="E61" s="38">
        <f>DATE(C51,12,25)</f>
        <v>46016</v>
      </c>
      <c r="F61" s="57"/>
      <c r="G61" s="39"/>
      <c r="H61" s="37"/>
      <c r="I61" s="40"/>
      <c r="J61" s="31"/>
      <c r="K61" s="31"/>
      <c r="P61" s="31"/>
      <c r="Q61" s="31"/>
      <c r="R61" s="31"/>
      <c r="S61" s="32"/>
    </row>
    <row r="62" spans="3:20" ht="15" customHeight="1">
      <c r="C62" s="13" t="s">
        <v>25</v>
      </c>
      <c r="F62" s="13" t="s">
        <v>28</v>
      </c>
    </row>
    <row r="65" spans="5:5" ht="15" customHeight="1">
      <c r="E65" s="7"/>
    </row>
  </sheetData>
  <sheetProtection algorithmName="SHA-512" hashValue="9zT96tI0jilvs7mQSuTt8th8iRuWTFT3/FRGz89rkr5f5V5HTEawb4oc8KiE32OxQP09/CAaLQg5hsGY3+4T7A==" saltValue="XfO7wWQhLnaJVPAW2/pr0w==" spinCount="100000" sheet="1" selectLockedCells="1"/>
  <mergeCells count="51">
    <mergeCell ref="A5:B5"/>
    <mergeCell ref="S4:T4"/>
    <mergeCell ref="U4:V4"/>
    <mergeCell ref="W4:X4"/>
    <mergeCell ref="I4:J4"/>
    <mergeCell ref="M4:N4"/>
    <mergeCell ref="O4:P4"/>
    <mergeCell ref="Q4:R4"/>
    <mergeCell ref="C4:D4"/>
    <mergeCell ref="E4:F4"/>
    <mergeCell ref="G4:H4"/>
    <mergeCell ref="U5:V5"/>
    <mergeCell ref="W5:X5"/>
    <mergeCell ref="Y4:Z4"/>
    <mergeCell ref="J39:S39"/>
    <mergeCell ref="K4:L4"/>
    <mergeCell ref="J50:R50"/>
    <mergeCell ref="J48:S48"/>
    <mergeCell ref="J46:S47"/>
    <mergeCell ref="J40:R40"/>
    <mergeCell ref="J41:R41"/>
    <mergeCell ref="J43:R43"/>
    <mergeCell ref="J42:R42"/>
    <mergeCell ref="J45:R45"/>
    <mergeCell ref="J44:R44"/>
    <mergeCell ref="M5:N5"/>
    <mergeCell ref="O5:P5"/>
    <mergeCell ref="Q5:R5"/>
    <mergeCell ref="S5:T5"/>
    <mergeCell ref="C3:M3"/>
    <mergeCell ref="N3:Z3"/>
    <mergeCell ref="E1:Z1"/>
    <mergeCell ref="G2:Z2"/>
    <mergeCell ref="C2:F2"/>
    <mergeCell ref="C39:E39"/>
    <mergeCell ref="F39:I39"/>
    <mergeCell ref="C40:C50"/>
    <mergeCell ref="F40:F45"/>
    <mergeCell ref="Y5:Z5"/>
    <mergeCell ref="C5:D5"/>
    <mergeCell ref="E5:F5"/>
    <mergeCell ref="G5:H5"/>
    <mergeCell ref="I5:J5"/>
    <mergeCell ref="K5:L5"/>
    <mergeCell ref="C51:C61"/>
    <mergeCell ref="J52:R52"/>
    <mergeCell ref="J53:R53"/>
    <mergeCell ref="J54:R54"/>
    <mergeCell ref="F46:F51"/>
    <mergeCell ref="F52:F57"/>
    <mergeCell ref="F58:F61"/>
  </mergeCells>
  <conditionalFormatting sqref="C6:C36">
    <cfRule type="expression" dxfId="77" priority="106">
      <formula>OR(WEEKDAY(C6)=1,WEEKDAY(C6)=7)</formula>
    </cfRule>
    <cfRule type="expression" dxfId="76" priority="104">
      <formula>COUNTIF(Ferié,C6)&gt;0</formula>
    </cfRule>
  </conditionalFormatting>
  <conditionalFormatting sqref="D6">
    <cfRule type="expression" dxfId="75" priority="153">
      <formula>OR(WEEKDAY(C6)=1,WEEKDAY(C6)=7)</formula>
    </cfRule>
    <cfRule type="expression" dxfId="74" priority="152">
      <formula>SUMPRODUCT((vac_deb &lt;=C6)*(vac_fin&gt;=C6))</formula>
    </cfRule>
  </conditionalFormatting>
  <conditionalFormatting sqref="D6:D9 D11 D17 D23 D25 D31 D13:D14">
    <cfRule type="expression" dxfId="73" priority="103">
      <formula>COUNTIF(Ferié,C6)&gt;0</formula>
    </cfRule>
  </conditionalFormatting>
  <conditionalFormatting sqref="D10 D12 D16 D18 D21:D22 D24 D26 D30 D32">
    <cfRule type="expression" dxfId="72" priority="137">
      <formula>OR(WEEKDAY(C10)=1,WEEKDAY(C10)=7)</formula>
    </cfRule>
    <cfRule type="expression" dxfId="71" priority="133">
      <formula>COUNTIF(Ferié,C10)&gt;0</formula>
    </cfRule>
    <cfRule type="expression" dxfId="70" priority="119">
      <formula>SUMPRODUCT((vac_deb &lt;=C10)*(vac_fin&gt;=C10))</formula>
    </cfRule>
  </conditionalFormatting>
  <conditionalFormatting sqref="D15 D29 D20">
    <cfRule type="expression" dxfId="69" priority="141">
      <formula>COUNTIF(Ferié,C14)&gt;0</formula>
    </cfRule>
  </conditionalFormatting>
  <conditionalFormatting sqref="D15 D29">
    <cfRule type="expression" dxfId="68" priority="142">
      <formula>OR(WEEKDAY(C14)=1,WEEKDAY(C14)=7)</formula>
    </cfRule>
    <cfRule type="expression" dxfId="67" priority="140">
      <formula>SUMPRODUCT((vac_deb &lt;=C14)*(vac_fin&gt;=C14))</formula>
    </cfRule>
  </conditionalFormatting>
  <conditionalFormatting sqref="D19 D33">
    <cfRule type="expression" dxfId="66" priority="149">
      <formula>COUNTIF(Ferié,C20)&gt;0</formula>
    </cfRule>
    <cfRule type="expression" dxfId="65" priority="148">
      <formula>SUMPRODUCT((vac_deb &lt;=C20)*(vac_fin&gt;=C20))</formula>
    </cfRule>
    <cfRule type="expression" dxfId="64" priority="150">
      <formula>OR(WEEKDAY(C20)=1,WEEKDAY(C20)=7)</formula>
    </cfRule>
  </conditionalFormatting>
  <conditionalFormatting sqref="D27:D28">
    <cfRule type="expression" dxfId="63" priority="6">
      <formula>COUNTIF(Ferié,C27)&gt;0</formula>
    </cfRule>
  </conditionalFormatting>
  <conditionalFormatting sqref="D28">
    <cfRule type="expression" dxfId="62" priority="5">
      <formula>SUMPRODUCT((vac_deb &lt;=C28)*(vac_fin&gt;=C28))</formula>
    </cfRule>
    <cfRule type="expression" dxfId="61" priority="7">
      <formula>OR(WEEKDAY(C28)=1,WEEKDAY(C28)=7)</formula>
    </cfRule>
  </conditionalFormatting>
  <conditionalFormatting sqref="D34">
    <cfRule type="expression" dxfId="60" priority="139">
      <formula>COUNTIF(Ferié,C33)&gt;0</formula>
    </cfRule>
  </conditionalFormatting>
  <conditionalFormatting sqref="D35">
    <cfRule type="expression" dxfId="59" priority="1">
      <formula>SUMPRODUCT((vac_deb &lt;=C35)*(vac_fin&gt;=C35))</formula>
    </cfRule>
    <cfRule type="expression" dxfId="58" priority="4">
      <formula>COUNTIF(Ferié,#REF!)&gt;0</formula>
    </cfRule>
  </conditionalFormatting>
  <conditionalFormatting sqref="D35:D36">
    <cfRule type="expression" dxfId="57" priority="2">
      <formula>COUNTIF(Ferié,C35)&gt;0</formula>
    </cfRule>
    <cfRule type="expression" dxfId="56" priority="3">
      <formula>OR(WEEKDAY(C35)=1,WEEKDAY(C35)=7)</formula>
    </cfRule>
  </conditionalFormatting>
  <conditionalFormatting sqref="E6:E36">
    <cfRule type="expression" dxfId="55" priority="40">
      <formula>COUNTIF(Ferié,E6)&gt;0</formula>
    </cfRule>
    <cfRule type="expression" dxfId="54" priority="41">
      <formula>OR(WEEKDAY(E6)=1,WEEKDAY(E6)=7)</formula>
    </cfRule>
  </conditionalFormatting>
  <conditionalFormatting sqref="E7:Z7">
    <cfRule type="expression" dxfId="53" priority="147">
      <formula>COUNTIF(Ferié,#REF!)&gt;0</formula>
    </cfRule>
  </conditionalFormatting>
  <conditionalFormatting sqref="F6:F36">
    <cfRule type="expression" dxfId="52" priority="13">
      <formula>OR(WEEKDAY(E6)=1,WEEKDAY(E6)=7)</formula>
    </cfRule>
    <cfRule type="expression" dxfId="51" priority="12">
      <formula>COUNTIF(Ferié,E6)&gt;0</formula>
    </cfRule>
    <cfRule type="expression" dxfId="50" priority="11">
      <formula>SUMPRODUCT((vac_deb &lt;=E6)*(vac_fin&gt;=E6))</formula>
    </cfRule>
  </conditionalFormatting>
  <conditionalFormatting sqref="G6:G36">
    <cfRule type="expression" dxfId="49" priority="38">
      <formula>COUNTIF(Ferié,G6)&gt;0</formula>
    </cfRule>
    <cfRule type="expression" dxfId="48" priority="39">
      <formula>OR(WEEKDAY(G6)=1,WEEKDAY(G6)=7)</formula>
    </cfRule>
  </conditionalFormatting>
  <conditionalFormatting sqref="H6:H35">
    <cfRule type="expression" dxfId="47" priority="42">
      <formula>SUMPRODUCT((vac_deb &lt;=G6)*(vac_fin&gt;=G6))</formula>
    </cfRule>
  </conditionalFormatting>
  <conditionalFormatting sqref="H6:H36">
    <cfRule type="expression" dxfId="46" priority="43">
      <formula>COUNTIF(Ferié,G6)&gt;0</formula>
    </cfRule>
    <cfRule type="expression" dxfId="45" priority="45">
      <formula>OR(WEEKDAY(G6)=1,WEEKDAY(G6)=7)</formula>
    </cfRule>
  </conditionalFormatting>
  <conditionalFormatting sqref="I6:I36">
    <cfRule type="expression" dxfId="44" priority="36">
      <formula>COUNTIF(Ferié,I6)&gt;0</formula>
    </cfRule>
    <cfRule type="expression" dxfId="43" priority="37">
      <formula>OR(WEEKDAY(I6)=1,WEEKDAY(I6)=7)</formula>
    </cfRule>
  </conditionalFormatting>
  <conditionalFormatting sqref="J6:J36">
    <cfRule type="expression" dxfId="42" priority="90">
      <formula>OR(WEEKDAY(I6)=1,WEEKDAY(I6)=7)</formula>
    </cfRule>
    <cfRule type="expression" dxfId="41" priority="88">
      <formula>COUNTIF(Ferié,I6)&gt;0</formula>
    </cfRule>
    <cfRule type="expression" dxfId="40" priority="87">
      <formula>SUMPRODUCT((vac_deb &lt;=I6)*(vac_fin&gt;=I6))</formula>
    </cfRule>
  </conditionalFormatting>
  <conditionalFormatting sqref="K6:K36">
    <cfRule type="expression" dxfId="39" priority="34">
      <formula>COUNTIF(Ferié,K6)&gt;0</formula>
    </cfRule>
    <cfRule type="expression" dxfId="38" priority="35">
      <formula>OR(WEEKDAY(K6)=1,WEEKDAY(K6)=7)</formula>
    </cfRule>
  </conditionalFormatting>
  <conditionalFormatting sqref="L6:L36">
    <cfRule type="expression" dxfId="37" priority="83">
      <formula>COUNTIF(Ferié,K6)&gt;0</formula>
    </cfRule>
    <cfRule type="expression" dxfId="36" priority="82">
      <formula>SUMPRODUCT((vac_deb &lt;=K6)*(vac_fin&gt;=K6))</formula>
    </cfRule>
    <cfRule type="expression" dxfId="35" priority="85">
      <formula>OR(WEEKDAY(K6)=1,WEEKDAY(K6)=7)</formula>
    </cfRule>
  </conditionalFormatting>
  <conditionalFormatting sqref="M6:M36">
    <cfRule type="expression" dxfId="34" priority="32">
      <formula>COUNTIF(Ferié,M6)&gt;0</formula>
    </cfRule>
    <cfRule type="expression" dxfId="33" priority="33">
      <formula>OR(WEEKDAY(M6)=1,WEEKDAY(M6)=7)</formula>
    </cfRule>
  </conditionalFormatting>
  <conditionalFormatting sqref="N6:N34">
    <cfRule type="expression" dxfId="32" priority="77">
      <formula>SUMPRODUCT((vac_deb &lt;=M6)*(vac_fin&gt;=M6))</formula>
    </cfRule>
  </conditionalFormatting>
  <conditionalFormatting sqref="N6:N36">
    <cfRule type="expression" dxfId="31" priority="78">
      <formula>COUNTIF(Ferié,M6)&gt;0</formula>
    </cfRule>
    <cfRule type="expression" dxfId="30" priority="80">
      <formula>OR(WEEKDAY(M6)=1,WEEKDAY(M6)=7)</formula>
    </cfRule>
  </conditionalFormatting>
  <conditionalFormatting sqref="O6:O36">
    <cfRule type="expression" dxfId="29" priority="30">
      <formula>COUNTIF(Ferié,O6)&gt;0</formula>
    </cfRule>
    <cfRule type="expression" dxfId="28" priority="31">
      <formula>OR(WEEKDAY(O6)=1,WEEKDAY(O6)=7)</formula>
    </cfRule>
  </conditionalFormatting>
  <conditionalFormatting sqref="P6:P36">
    <cfRule type="expression" dxfId="27" priority="73">
      <formula>COUNTIF(Ferié,O6)&gt;0</formula>
    </cfRule>
    <cfRule type="expression" dxfId="26" priority="75">
      <formula>OR(WEEKDAY(O6)=1,WEEKDAY(O6)=7)</formula>
    </cfRule>
    <cfRule type="expression" dxfId="25" priority="72">
      <formula>SUMPRODUCT((vac_deb &lt;=O6)*(vac_fin&gt;=O6))</formula>
    </cfRule>
  </conditionalFormatting>
  <conditionalFormatting sqref="Q6:Q36">
    <cfRule type="expression" dxfId="24" priority="29">
      <formula>OR(WEEKDAY(Q6)=1,WEEKDAY(Q6)=7)</formula>
    </cfRule>
    <cfRule type="expression" dxfId="23" priority="28">
      <formula>COUNTIF(Ferié,Q6)&gt;0</formula>
    </cfRule>
  </conditionalFormatting>
  <conditionalFormatting sqref="R6:R35">
    <cfRule type="expression" dxfId="22" priority="67">
      <formula>SUMPRODUCT((vac_deb &lt;=Q6)*(vac_fin&gt;=Q6))</formula>
    </cfRule>
  </conditionalFormatting>
  <conditionalFormatting sqref="R6:R36">
    <cfRule type="expression" dxfId="21" priority="70">
      <formula>OR(WEEKDAY(Q6)=1,WEEKDAY(Q6)=7)</formula>
    </cfRule>
    <cfRule type="expression" dxfId="20" priority="68">
      <formula>COUNTIF(Ferié,Q6)&gt;0</formula>
    </cfRule>
  </conditionalFormatting>
  <conditionalFormatting sqref="S6:S36">
    <cfRule type="expression" dxfId="19" priority="27">
      <formula>OR(WEEKDAY(S6)=1,WEEKDAY(S6)=7)</formula>
    </cfRule>
    <cfRule type="expression" dxfId="18" priority="26">
      <formula>COUNTIF(Ferié,S6)&gt;0</formula>
    </cfRule>
  </conditionalFormatting>
  <conditionalFormatting sqref="T6:T36">
    <cfRule type="expression" dxfId="17" priority="63">
      <formula>COUNTIF(Ferié,S6)&gt;0</formula>
    </cfRule>
    <cfRule type="expression" dxfId="16" priority="65">
      <formula>OR(WEEKDAY(S6)=1,WEEKDAY(S6)=7)</formula>
    </cfRule>
    <cfRule type="expression" dxfId="15" priority="62">
      <formula>SUMPRODUCT((vac_deb &lt;=S6)*(vac_fin&gt;=S6))</formula>
    </cfRule>
  </conditionalFormatting>
  <conditionalFormatting sqref="U6:U36">
    <cfRule type="expression" dxfId="14" priority="24">
      <formula>COUNTIF(Ferié,U6)&gt;0</formula>
    </cfRule>
    <cfRule type="expression" dxfId="13" priority="25">
      <formula>OR(WEEKDAY(U6)=1,WEEKDAY(U6)=7)</formula>
    </cfRule>
  </conditionalFormatting>
  <conditionalFormatting sqref="V6:V35">
    <cfRule type="expression" dxfId="12" priority="57">
      <formula>SUMPRODUCT((vac_deb &lt;=U6)*(vac_fin&gt;=U6))</formula>
    </cfRule>
  </conditionalFormatting>
  <conditionalFormatting sqref="V6:V36">
    <cfRule type="expression" dxfId="11" priority="60">
      <formula>OR(WEEKDAY(U6)=1,WEEKDAY(U6)=7)</formula>
    </cfRule>
    <cfRule type="expression" dxfId="10" priority="58">
      <formula>COUNTIF(Ferié,U6)&gt;0</formula>
    </cfRule>
  </conditionalFormatting>
  <conditionalFormatting sqref="W6:W36">
    <cfRule type="expression" dxfId="9" priority="23">
      <formula>OR(WEEKDAY(W6)=1,WEEKDAY(W6)=7)</formula>
    </cfRule>
    <cfRule type="expression" dxfId="8" priority="22">
      <formula>COUNTIF(Ferié,W6)&gt;0</formula>
    </cfRule>
  </conditionalFormatting>
  <conditionalFormatting sqref="X6:X36">
    <cfRule type="expression" dxfId="7" priority="52">
      <formula>SUMPRODUCT((vac_deb &lt;=W6)*(vac_fin&gt;=W6))</formula>
    </cfRule>
    <cfRule type="expression" dxfId="6" priority="55">
      <formula>OR(WEEKDAY(W6)=1,WEEKDAY(W6)=7)</formula>
    </cfRule>
    <cfRule type="expression" dxfId="5" priority="53">
      <formula>COUNTIF(Ferié,W6)&gt;0</formula>
    </cfRule>
  </conditionalFormatting>
  <conditionalFormatting sqref="Y6:Y36">
    <cfRule type="expression" dxfId="4" priority="20">
      <formula>COUNTIF(Ferié,Y6)&gt;0</formula>
    </cfRule>
    <cfRule type="expression" dxfId="3" priority="21">
      <formula>OR(WEEKDAY(Y6)=1,WEEKDAY(Y6)=7)</formula>
    </cfRule>
  </conditionalFormatting>
  <conditionalFormatting sqref="Z6:Z36">
    <cfRule type="expression" dxfId="2" priority="50">
      <formula>OR(WEEKDAY(Y6)=1,WEEKDAY(Y6)=7)</formula>
    </cfRule>
    <cfRule type="expression" dxfId="1" priority="48">
      <formula>COUNTIF(Ferié,Y6)&gt;0</formula>
    </cfRule>
    <cfRule type="expression" dxfId="0" priority="47">
      <formula>SUMPRODUCT((vac_deb &lt;=Y6)*(vac_fin&gt;=Y6))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Planning agent ecole</vt:lpstr>
      <vt:lpstr>Ferié</vt:lpstr>
      <vt:lpstr>'Planning agent ecole'!Print_Area</vt:lpstr>
      <vt:lpstr>Vac</vt:lpstr>
      <vt:lpstr>vac_deb</vt:lpstr>
      <vt:lpstr>vac_fin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VOYEZ</dc:creator>
  <cp:lastModifiedBy>Claire BESTAGNE</cp:lastModifiedBy>
  <cp:lastPrinted>2016-04-05T13:30:10Z</cp:lastPrinted>
  <dcterms:created xsi:type="dcterms:W3CDTF">2014-04-25T12:08:17Z</dcterms:created>
  <dcterms:modified xsi:type="dcterms:W3CDTF">2024-07-10T08:04:39Z</dcterms:modified>
</cp:coreProperties>
</file>